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1155" windowWidth="12120" windowHeight="4320" activeTab="0"/>
  </bookViews>
  <sheets>
    <sheet name="CDR" sheetId="1" r:id="rId1"/>
    <sheet name="Red" sheetId="2" r:id="rId2"/>
    <sheet name="Yellow" sheetId="3" r:id="rId3"/>
    <sheet name="Unknown" sheetId="4" r:id="rId4"/>
    <sheet name="NA" sheetId="5" r:id="rId5"/>
    <sheet name="Level 1 " sheetId="6" r:id="rId6"/>
  </sheets>
  <definedNames>
    <definedName name="_xlnm._FilterDatabase" localSheetId="0" hidden="1">'CDR'!$A$15:$B$930</definedName>
    <definedName name="_xlnm.Print_Area" localSheetId="0">'CDR'!$A$1:$K$929</definedName>
    <definedName name="_xlnm.Print_Titles" localSheetId="0">'CDR'!$14:$14</definedName>
  </definedNames>
  <calcPr fullCalcOnLoad="1"/>
</workbook>
</file>

<file path=xl/sharedStrings.xml><?xml version="1.0" encoding="utf-8"?>
<sst xmlns="http://schemas.openxmlformats.org/spreadsheetml/2006/main" count="2853" uniqueCount="2131">
  <si>
    <t xml:space="preserve">(o) Has RAM risk assessment been completed, and potential mitigation provided?
</t>
  </si>
  <si>
    <t xml:space="preserve">(p) Have test methodologies and metrics for RAM requirements been defined and are they concurrent with the methodology / metrics from OT?
</t>
  </si>
  <si>
    <t xml:space="preserve">(a)  Have RAM and Built-In-Test (BIT) requirements been addressed in the system detailed designs?
</t>
  </si>
  <si>
    <r>
      <t xml:space="preserve">(7) Are computer resource utilization metrics or Technical Performance Measures (TPM) known and allocated to individual processors' Input / Output (IO), Random-Access Memory, Read-Only Memory (ROM) and other storage media? </t>
    </r>
    <r>
      <rPr>
        <sz val="10"/>
        <rFont val="Arial"/>
        <family val="0"/>
      </rPr>
      <t xml:space="preserve">
</t>
    </r>
  </si>
  <si>
    <t xml:space="preserve">(29) Has a process been implemented to assess achieved random access memory performance by collection and analysis of user data?
</t>
  </si>
  <si>
    <r>
      <t>SAVING THE CHECKLIST:</t>
    </r>
    <r>
      <rPr>
        <sz val="8.5"/>
        <rFont val="Arial"/>
        <family val="2"/>
      </rPr>
      <t xml:space="preserve"> Save the completed checklist in a new file with a unique name such as "UAV CDR 14Dec09ajo".
</t>
    </r>
  </si>
  <si>
    <t xml:space="preserve">(c) Does the PSP reflect source provider performance agreements pertaining to logistics (if any)?  At minimum, reviews and comments concerning maintenance planning and support concepts should be appropriately considered.
</t>
  </si>
  <si>
    <t xml:space="preserve">(2) Does Supportability IPT have user and other appropriate representation?  
</t>
  </si>
  <si>
    <t xml:space="preserve">(8) Has the user's logistics support summary been reviewed and coordinated with the user?
</t>
  </si>
  <si>
    <t xml:space="preserve">(f) Does the user logistics support summary identify warranty requirements?
</t>
  </si>
  <si>
    <t xml:space="preserve">(e) Does the user logistics support summary identify hazardous materials required to support the system?
</t>
  </si>
  <si>
    <t xml:space="preserve">(b) Is there a clear plan on how courses and related materials and devices will be developed for training at each required level of maintenance?
</t>
  </si>
  <si>
    <t xml:space="preserve">(d) Have training device requirements been coordinated with the acquiring level of maintenance?
</t>
  </si>
  <si>
    <t xml:space="preserve">(j) Is all of the required logistics support (spares, support equipment, etc.) for the training schools planned and on contract and available for delivery at IOC?
</t>
  </si>
  <si>
    <t xml:space="preserve">(a) Is noise abatement compliant with all Federal and State standards?
</t>
  </si>
  <si>
    <t xml:space="preserve">(b) Is material toxicity compliant with all Federal and State standards?
</t>
  </si>
  <si>
    <t xml:space="preserve">(c) Is personnel protective equipment compliant with all Federal and State standards?
</t>
  </si>
  <si>
    <t xml:space="preserve">(c) Does the program have a plan for tracking, storing, handling and disposing of hazardous materials and hazardous waste consistent with HAZMAT directives?
</t>
  </si>
  <si>
    <t>12.b(2)</t>
  </si>
  <si>
    <t>12.c(2)</t>
  </si>
  <si>
    <t>1.b(11)</t>
  </si>
  <si>
    <t xml:space="preserve">(10) Is the Software Interface Design Document(s) (IDD) complete and ready to be placed under configuration management?
</t>
  </si>
  <si>
    <t xml:space="preserve">(2) Have updates to the systems specification and functional specification been completed?
</t>
  </si>
  <si>
    <t xml:space="preserve">(3) Have product specifications for each hardware and software configuration item, along with supporting trade-off analyses and data been completed?
</t>
  </si>
  <si>
    <t xml:space="preserve">(24) What is the schedule for post-deployment review?
</t>
  </si>
  <si>
    <t xml:space="preserve">(25) Are Maintenance Requirement Cards and Maintenance Index Pages up to date? 
</t>
  </si>
  <si>
    <t xml:space="preserve">logistics, PQM, technology </t>
  </si>
  <si>
    <t xml:space="preserve">logistics, technology, programmatic </t>
  </si>
  <si>
    <t>hardware, logistics, PQM, technology</t>
  </si>
  <si>
    <r>
      <t>(c</t>
    </r>
    <r>
      <rPr>
        <sz val="10"/>
        <rFont val="Arial"/>
        <family val="0"/>
      </rPr>
      <t>) Has a PESHE been developed that describes the approach to identify ESOH hazards eliminated or reduced the hazards and implemented controls for managing those ESOH risks where they cannot be avoided?</t>
    </r>
  </si>
  <si>
    <t>risk, HSI, logistics, programmatic</t>
  </si>
  <si>
    <t>logistics, HSI, programmatic, interoperability</t>
  </si>
  <si>
    <r>
      <t>(f</t>
    </r>
    <r>
      <rPr>
        <sz val="10"/>
        <rFont val="Arial"/>
        <family val="0"/>
      </rPr>
      <t xml:space="preserve">) Has a PESHE been developed that describes a schedule for completing National Environmental Policy Act (NEPA) / Executive Order (E.O.) 12114 documentation (including the approval authority of the documents as detailed in DoD policy) been completed?
</t>
    </r>
  </si>
  <si>
    <r>
      <t>(</t>
    </r>
    <r>
      <rPr>
        <sz val="10"/>
        <rFont val="Times New Roman"/>
        <family val="1"/>
      </rPr>
      <t>II</t>
    </r>
    <r>
      <rPr>
        <sz val="10"/>
        <rFont val="Arial"/>
        <family val="0"/>
      </rPr>
      <t xml:space="preserve">) Contracting for production?
</t>
    </r>
  </si>
  <si>
    <r>
      <t>(d</t>
    </r>
    <r>
      <rPr>
        <sz val="10"/>
        <rFont val="Arial"/>
        <family val="2"/>
      </rPr>
      <t xml:space="preserve">) Do specific impact assessments include National Pollutant Discharge Elimination System Permits and Marine Mammal Protection Act?
</t>
    </r>
  </si>
  <si>
    <r>
      <t>(g</t>
    </r>
    <r>
      <rPr>
        <sz val="10"/>
        <rFont val="Arial"/>
        <family val="2"/>
      </rPr>
      <t>)</t>
    </r>
    <r>
      <rPr>
        <sz val="10"/>
        <rFont val="Arial"/>
        <family val="0"/>
      </rPr>
      <t xml:space="preserve"> Do specific impact assessments include Endangered Species Act?
</t>
    </r>
  </si>
  <si>
    <t xml:space="preserve">(a) Have those hazardous materials which are prohibited in the weapon system design (due to operation, maintenance, and disposal costs associated with the use of such materials) been identified and communicated via contracts to include sub-contractors?
</t>
  </si>
  <si>
    <t>training, HSI, logistics, risk</t>
  </si>
  <si>
    <t>risk, RAM, logistics</t>
  </si>
  <si>
    <t>training, logistics, programmatic, interoperability</t>
  </si>
  <si>
    <t xml:space="preserve">(3) Does the PSP include analysis to determine facility requirements?
</t>
  </si>
  <si>
    <t xml:space="preserve">(8) Are the DMSMS management approach (e.g., the level of indenture) and strategy (e.g., organic, commercial, PBL, field activity managed) defined and implemented?
</t>
  </si>
  <si>
    <t xml:space="preserve">(13) Have identification and forecasting for obsolescence timelines, impact, and mitigation been conducted and do they consider contract period and life cycle?
</t>
  </si>
  <si>
    <t xml:space="preserve">(19) Does the design approach minimize the impact of DMSMS by addressing use of custom parts?
</t>
  </si>
  <si>
    <t xml:space="preserve">(26) Are systems that utilize the same components and technologies identified, and are commodity management and preferred material processes established to standardize use of like material across programs?
</t>
  </si>
  <si>
    <t xml:space="preserve">(c) Are funding shortfalls (appropriation, amount, timing) and impact identified, prioritized, and documented?
</t>
  </si>
  <si>
    <t xml:space="preserve">(d) Are budget planning decisions for DMSMS referenced in the sponsor’s decision and reflected in the LRFS?
</t>
  </si>
  <si>
    <t xml:space="preserve">(30) Do contractual data requirements define contractor versus Government life cycle DMSMS tasks and responsibilities?
</t>
  </si>
  <si>
    <t xml:space="preserve">(31) Do contractual data requirements define DMSMS incentives and awards?
</t>
  </si>
  <si>
    <t xml:space="preserve">(32) Do contractual data requirements define decision on ownership of product and technical data package rights and COTS licensing agreements?
</t>
  </si>
  <si>
    <t xml:space="preserve">(33) Do contractual data requirements define PBL / Total System Performance Responsibility (TSPR) strategy for legacy system DMSMS?
</t>
  </si>
  <si>
    <t xml:space="preserve">(34) Do contractual data requirements define DMSMS planning and mitigation requirements?
</t>
  </si>
  <si>
    <t xml:space="preserve">(36) Do contractual data requirements define DMSMS production, repair, and procurement capability including hardware and software, support and test equipment, tooling and fixtures, and chip and die availability and storage?
</t>
  </si>
  <si>
    <t xml:space="preserve">(35) Do contractual data requirements define system architecture design to minimize obsolescence costs?
</t>
  </si>
  <si>
    <t xml:space="preserve">(37) Do contractual data requirements define supply chain monitoring and management including contractor and vendor notification of pending parts obsolescence and part and firmware changes?
</t>
  </si>
  <si>
    <t xml:space="preserve">(38) Do contractual data requirements define configuration management to the appropriate obsolescence mitigation levels?
</t>
  </si>
  <si>
    <t xml:space="preserve">(39) Do contractual data requirements define DMSMS database establishment and maintenance through an IDE concept of operations that supports the total life cycle management of the product?
</t>
  </si>
  <si>
    <t xml:space="preserve">(42) Does the technical data package that supports the DMSMS mitigation strategy include special instructions for items such as unique manufacturing, quality and test processes, and preservation and packaging?
</t>
  </si>
  <si>
    <t xml:space="preserve">(43) Does the technical data package that supports the DMSMS mitigation strategy include Very High Speed Integrated Circuit Hardware Description Language (VHDL) documentation of digital electronic circuitry?
</t>
  </si>
  <si>
    <t xml:space="preserve">(44) Does the technical data package that supports the DMSMS mitigation strategy include the version, release, change status, and other identification details of each deliverable item?
</t>
  </si>
  <si>
    <t>HSI, logistics, interoperability</t>
  </si>
  <si>
    <t xml:space="preserve">(1) Are there plans in place to ensure test requirements are addressed and documented to the same level of detail as functional requirements (operation and suitability)?
</t>
  </si>
  <si>
    <t>hardware, RAM, logistics, HSI, programmatic</t>
  </si>
  <si>
    <t>logistics, hardware, RAM, programmatic</t>
  </si>
  <si>
    <r>
      <t>(</t>
    </r>
    <r>
      <rPr>
        <sz val="10"/>
        <rFont val="Times New Roman"/>
        <family val="1"/>
      </rPr>
      <t>I</t>
    </r>
    <r>
      <rPr>
        <sz val="10"/>
        <rFont val="Arial"/>
        <family val="2"/>
      </rPr>
      <t xml:space="preserve">) Was a critical safety item list (and accompanying technical information) documented, delivered, 
approved, and provided to appropriate logistics personnel for maintenance planning and provisioning?
</t>
    </r>
  </si>
  <si>
    <r>
      <t>(</t>
    </r>
    <r>
      <rPr>
        <sz val="10"/>
        <rFont val="Times New Roman"/>
        <family val="1"/>
      </rPr>
      <t>II</t>
    </r>
    <r>
      <rPr>
        <sz val="10"/>
        <rFont val="Arial"/>
        <family val="2"/>
      </rPr>
      <t xml:space="preserve">) Are the lists accurate and all inclusive?
</t>
    </r>
  </si>
  <si>
    <t>hardware, programmatic, interoperability</t>
  </si>
  <si>
    <t>hardware, risk, programmatic, interoperability</t>
  </si>
  <si>
    <t xml:space="preserve">(j) Has all of the documentation necessary to produce articles in conformance with design been updated?
</t>
  </si>
  <si>
    <t xml:space="preserve">(k) Is the variability reduction program (continuous improvement) in place?
</t>
  </si>
  <si>
    <t xml:space="preserve">(l) Is there appropriate monitoring by the contractor of all changes not requiring Government approval?
</t>
  </si>
  <si>
    <t xml:space="preserve">(a) Has a system safety program, to include interaction with systems engineering, been established?
</t>
  </si>
  <si>
    <t xml:space="preserve">(d) Have production cost budgets been established and have these been considered in the detailed design?
</t>
  </si>
  <si>
    <t xml:space="preserve">(o) Has risk been considered at the CI level?
</t>
  </si>
  <si>
    <t>hardware, RAM, interoperability</t>
  </si>
  <si>
    <t xml:space="preserve">(2) Has platform diagnostics integration been addressed?
</t>
  </si>
  <si>
    <t xml:space="preserve">(1) Have shipboard interface / integration been addressed?
</t>
  </si>
  <si>
    <t xml:space="preserve">n. Human Systems Integration (HSI)
</t>
  </si>
  <si>
    <t>HSI, training, logistics, T&amp;E</t>
  </si>
  <si>
    <t xml:space="preserve">(d) Are the impacts on the program's cost and schedule considered when changes are made to the system, allocated or program baselines?
</t>
  </si>
  <si>
    <t>software, hardware, T&amp;E, programmatic</t>
  </si>
  <si>
    <t>hardware, T&amp;E, programmatic</t>
  </si>
  <si>
    <t>software, hardware, risk, technology</t>
  </si>
  <si>
    <t>software, PQM, technology, risk, programmatic</t>
  </si>
  <si>
    <t xml:space="preserve">g. Have supportability and logistics risk items been defined, analyzed, and included in the Program Risk Assessment?
</t>
  </si>
  <si>
    <t>risk, T&amp;E, hardware, programmatic</t>
  </si>
  <si>
    <t>risk, T&amp;E, programmatic</t>
  </si>
  <si>
    <t xml:space="preserve">i. T&amp;E risks
</t>
  </si>
  <si>
    <t xml:space="preserve">(1) Have Service and platform specific requirements been achieved and complied with?
</t>
  </si>
  <si>
    <t xml:space="preserve">(1)  Have the appropriate Service flight clearance procedures been complied with, and has a flight clearance been issued?
</t>
  </si>
  <si>
    <t xml:space="preserve">(3) Have critical characteristics associated with critical safety items been identified? 
</t>
  </si>
  <si>
    <t>hardware, T&amp;E, technology, HSI, programmatic</t>
  </si>
  <si>
    <t>hardware, risk, technology, HSI, programmatic</t>
  </si>
  <si>
    <t>risk, HSI, hardware, T&amp;E, programmatic</t>
  </si>
  <si>
    <t>hardware, HSI, programmatic</t>
  </si>
  <si>
    <t xml:space="preserve">(e) Are there any test environment resource limitations that may result in a bottleneck or chokepoint in testing?   
</t>
  </si>
  <si>
    <t xml:space="preserve">(23) Is public-private partnership being considered?
</t>
  </si>
  <si>
    <t xml:space="preserve">(a) If not, have trade studies been documented justifying each instance and have the required Engineering Level II Department Heads granted MIL-STD-704 compatibility? 
</t>
  </si>
  <si>
    <t>logistics, hardware, T&amp;E, technology,  programmatic, interoperability</t>
  </si>
  <si>
    <t xml:space="preserve">d. Acquisition Logistics Support Management and Staffing
</t>
  </si>
  <si>
    <t xml:space="preserve">k. Software
</t>
  </si>
  <si>
    <t>PQM, RAM, hardware, logistics, T&amp;E, technology, risk, programmatic</t>
  </si>
  <si>
    <t xml:space="preserve">e. Design Interface
</t>
  </si>
  <si>
    <t>PQM, T&amp;E, RAM, hardware, risk, logistics, technology,  programmatic</t>
  </si>
  <si>
    <t>logistics, hardware, PQM, technology, programmatic</t>
  </si>
  <si>
    <t>EVM, risk, software, T&amp;E, programmatic</t>
  </si>
  <si>
    <t>HSI, PQM, logistics, T&amp;E, technology, risk, programmatic</t>
  </si>
  <si>
    <t>training, RAM, hardware, risk, software, T&amp;E, PQM, logistics, HSI, technology, programmatic, interoperability</t>
  </si>
  <si>
    <t xml:space="preserve">d. Product Support Budgeting and Funding
</t>
  </si>
  <si>
    <t>training, logistics, T&amp;E, hardware, HSI, programmatic</t>
  </si>
  <si>
    <t>HSI, PQM, hardware, T&amp;E, technology, risk, programmatic</t>
  </si>
  <si>
    <t>hardware, RAM, logistics, PQM, training, T&amp;E, technology, HSI, programmatic, interoperability</t>
  </si>
  <si>
    <t xml:space="preserve">(14) Has PBL been considered as a product support strategy?
</t>
  </si>
  <si>
    <t xml:space="preserve">(19) Have the PBL strategy and its implementation been structured to continuously reduce the demand for logistics support? (For example, continuous improvement of weapon system supportability and reduction in operating and support costs and reductions in logistics demand, improvement in logistics support system efficiency, and minimization required resources (including time).)
</t>
  </si>
  <si>
    <t>training, logistics, HSI, programmatic</t>
  </si>
  <si>
    <t>logistics,  hardware, RAM, software, T&amp;E, technology, HSI, programmatic, interoperability</t>
  </si>
  <si>
    <t>logistics, T&amp;E, software, RAM, HSI, hardware, PQM, training, technology, risk, programmatic, interoperability</t>
  </si>
  <si>
    <t>PQM, RAM, hardware, HSI, logistics, T&amp;E, technology, risk, programmatic</t>
  </si>
  <si>
    <t>HSI, PQM, hardware, RAM, software, EVM, logistics, T&amp;E, technology, risk, programmatic, interoperability</t>
  </si>
  <si>
    <t xml:space="preserve">4. Management metrics relevant to life cycle phase
</t>
  </si>
  <si>
    <t>logistics, risk, hardware, T&amp;E, programmatic, interoperability</t>
  </si>
  <si>
    <t xml:space="preserve">10. System Verification
</t>
  </si>
  <si>
    <t>logistics, hardware, PQM, technology, risk, programmatic</t>
  </si>
  <si>
    <t xml:space="preserve">h. Production processes (ISO 9000, etc.)
</t>
  </si>
  <si>
    <t>T&amp;E, training, logistics, HSI, programmatic, interoperability</t>
  </si>
  <si>
    <t>logistics, hardware, HSI, software, T&amp;E, programmatic, interoperability</t>
  </si>
  <si>
    <t xml:space="preserve">(5) Are facilities and resources available or in development to support software integration testing, formal qualification testing, systems testing, SoS / FoS testing, DT, and OT?
</t>
  </si>
  <si>
    <t>HSI, T&amp;E, logistics, RAM, technology, programmatic, interoperability</t>
  </si>
  <si>
    <t xml:space="preserve">(c) Are logistics funding requirements developed using Cost As an Independent Variable (CAIV), accepted cost estimating methods, and risk management principles?
</t>
  </si>
  <si>
    <t xml:space="preserve">(d) Have the results of the Integrated Topside Design (shipboard term) analysis / study been received and incorporated into the overall acquisition strategy?
</t>
  </si>
  <si>
    <t xml:space="preserve">g. Has funding been considered?
</t>
  </si>
  <si>
    <t xml:space="preserve">h. Have obsolescence issues been addressed?
</t>
  </si>
  <si>
    <t xml:space="preserve">i. If applicable, has shipboard interface / integration been considered?
</t>
  </si>
  <si>
    <t xml:space="preserve">j. Has platform diagnostics integration been addressed?
</t>
  </si>
  <si>
    <t>T&amp;E, RAM, training, logistics, HSI, programmatic</t>
  </si>
  <si>
    <t>logistics, PQM, technology, programmatic, interoperability</t>
  </si>
  <si>
    <t>risk, HSI, logistics, programmatic, interoperability</t>
  </si>
  <si>
    <t xml:space="preserve">m. Environmental, Safety, and Occupational Health (ESOH)
</t>
  </si>
  <si>
    <t xml:space="preserve">j. Test and Evaluation (T&amp;E) Planning
</t>
  </si>
  <si>
    <t>hardware, software, T&amp;E, logistics, risk, programmatic, interoperability</t>
  </si>
  <si>
    <t xml:space="preserve">3. Program schedule
</t>
  </si>
  <si>
    <t>logistics, hardware, software, PQM, technology, programmatic, interoperability</t>
  </si>
  <si>
    <t xml:space="preserve">b. Configuration Management (CM) Plan
</t>
  </si>
  <si>
    <t>hardware, logistics, T&amp;E, technology, HSI, programmatic, interoperability</t>
  </si>
  <si>
    <t xml:space="preserve">c. Systems Engineering (SE) processes as detailed in the SEP
</t>
  </si>
  <si>
    <t>logistics, RAM, programmatic, interoperability</t>
  </si>
  <si>
    <t xml:space="preserve">a. Product Support Manager life cycle Logistics
</t>
  </si>
  <si>
    <t xml:space="preserve">(1) Performance Requirements
</t>
  </si>
  <si>
    <t xml:space="preserve">(2) Key Logistics Considerations
</t>
  </si>
  <si>
    <t>logistics, risk, programmatic, interoperability</t>
  </si>
  <si>
    <t>PQM, T&amp;E, software, hardware, RAM, logistics, HSI, programmatic, interoperability</t>
  </si>
  <si>
    <t>T&amp;E, RAM, training, logistics, HSI, programmatic, interoperability</t>
  </si>
  <si>
    <t xml:space="preserve">g. Support Equipment
</t>
  </si>
  <si>
    <t>training, logistics,  programmatic, interoperability</t>
  </si>
  <si>
    <t xml:space="preserve">n. Facilities and Infrastructure
</t>
  </si>
  <si>
    <t>software, hardware, logistics, programmatic, interoperability</t>
  </si>
  <si>
    <t>hardware, technology, logistics, risk, programmatic, interoperability</t>
  </si>
  <si>
    <t xml:space="preserve">l. Overall System
</t>
  </si>
  <si>
    <t xml:space="preserve">d. Have software considerations been addressed?
(All available software questions can be accessed by pressing the "Software" button in Row 11, Column C at the beginning of this checklist.)
</t>
  </si>
  <si>
    <t xml:space="preserve">(1) For the overall system, and for each CI, the following system constraints (system budgets) should be addressed as applicable:
</t>
  </si>
  <si>
    <t>training, RAM, hardware, T&amp;E, software, HSI, logistics, risk, technology, programmatic</t>
  </si>
  <si>
    <t>training, RAM, hardware, T&amp;E, software, risk, logistics, HSI, technology, programmatic</t>
  </si>
  <si>
    <t>T&amp;E, RAM,  training, software, HSI, logistics, PQM, technology, risk, programmatic, interoperability</t>
  </si>
  <si>
    <t>PQM, risk, RAM, T&amp;E, programmatic</t>
  </si>
  <si>
    <t xml:space="preserve">k. Quality Planning
</t>
  </si>
  <si>
    <t>training, RAM, hardware, HSI, PQM, software, T&amp;E, logistics, technology, risk, programmatic, interoperability</t>
  </si>
  <si>
    <t>training, hardware, logistics, RAM, technology, programmatic, interoperability</t>
  </si>
  <si>
    <t xml:space="preserve">training, logistics, RAM, technology, programmatic </t>
  </si>
  <si>
    <t>training, logistics, hardware, RAM, technology, programmatic, interoperability</t>
  </si>
  <si>
    <t>training, RAM, software, HSI, hardware, risk, logistics, T&amp;E, technology,  programmatic, interoperability</t>
  </si>
  <si>
    <t>T&amp;E, HSI, logistics, RAM, technology, programmatic, interoperability</t>
  </si>
  <si>
    <t>training, RAM, hardware, HSI, logistics, T&amp;E, technology, programmatic</t>
  </si>
  <si>
    <t xml:space="preserve">(21) Diminishing Manufacturing Sources and Material Shortages (DMSMS) and Obsolescence
</t>
  </si>
  <si>
    <t xml:space="preserve">(b) Are system thresholds for Reliability, Availability, and Maintainability (RAM) being achieved in the fleet?
</t>
  </si>
  <si>
    <t>training, RAM, logistics, HSI, programmatic</t>
  </si>
  <si>
    <t>training, RAM, logistics, HSI, software, T&amp;E, programmatic</t>
  </si>
  <si>
    <t>logistics, training, RAM, software, HSI</t>
  </si>
  <si>
    <t xml:space="preserve">(6) Initial Training Requirements
</t>
  </si>
  <si>
    <t>logistics, T&amp;E, PQM, HSI, RAM, training, risk, programmatic, interoperability</t>
  </si>
  <si>
    <t>T&amp;E, risk, RAM, logistics, HSI, programmatic</t>
  </si>
  <si>
    <t>training, RAM, logistics, risk</t>
  </si>
  <si>
    <t xml:space="preserve">(8) Hazardous Material (HAZMAT) Management
</t>
  </si>
  <si>
    <t xml:space="preserve">m. Interoperability
</t>
  </si>
  <si>
    <t xml:space="preserve">training, logistics, RAM </t>
  </si>
  <si>
    <t xml:space="preserve">(18) Do RAM thresholds used in establishing the maintenance concept support system availability and performance requirements in the CDD?
</t>
  </si>
  <si>
    <t>hardware, RAM, logistics, T&amp;E, software, PQM, technology, risk, programmatic, interoperability</t>
  </si>
  <si>
    <t>hardware, logistics, RAM, software, PQM</t>
  </si>
  <si>
    <t>hardware, logistics, RAM</t>
  </si>
  <si>
    <t>hardware, RAM, programmatic</t>
  </si>
  <si>
    <t>hardware, RAM, logistics, risk</t>
  </si>
  <si>
    <t xml:space="preserve">e. Estimate of Operations and Support (O&amp;S) Costs
</t>
  </si>
  <si>
    <t xml:space="preserve">(16) Are CM processes and procedures  (including change initiation, evaluation, and disposition) established?
</t>
  </si>
  <si>
    <t xml:space="preserve">(9) Have all certification test requirements been identified?
</t>
  </si>
  <si>
    <t xml:space="preserve">(1) Is there a defined risk management process?
</t>
  </si>
  <si>
    <t xml:space="preserve">(a) Are funding requirements appropriately time-phased?
</t>
  </si>
  <si>
    <t xml:space="preserve">(h) Will logistics support considerations be included in CDR to encompass life cycle costs, and characteristics such as openness of design, upgradeability, modularity, testability, and commercial technology insertion?
</t>
  </si>
  <si>
    <t xml:space="preserve">(3) PBL Business Case Analysis (BCA):
</t>
  </si>
  <si>
    <t xml:space="preserve">(5) Is public-private partnering optimized?
</t>
  </si>
  <si>
    <t xml:space="preserve">(15) Has a PBL strategy been developed?
</t>
  </si>
  <si>
    <t xml:space="preserve">f. Maintenance Planning
</t>
  </si>
  <si>
    <r>
      <t>(6) Does the Maintenance Plan define the actions and support necessary to ensure that the system attains the specified Ao</t>
    </r>
    <r>
      <rPr>
        <sz val="8"/>
        <rFont val="Arial"/>
        <family val="2"/>
      </rPr>
      <t xml:space="preserve"> </t>
    </r>
    <r>
      <rPr>
        <sz val="10"/>
        <rFont val="Arial"/>
        <family val="2"/>
      </rPr>
      <t xml:space="preserve">and that it is optimized considering RCM, CBM, time-based maintenance, and total ownership cost?
</t>
    </r>
  </si>
  <si>
    <t xml:space="preserve">(13) Has maintenance task time been derived from reliability and maintainability,  test and performance monitoring, fault detection, fault isolation and diagnostics?
</t>
  </si>
  <si>
    <t xml:space="preserve">(23) Does the user agree with the Maintenance Plan?
</t>
  </si>
  <si>
    <t xml:space="preserve">(a) Has  the training been reviewed and approved? 
</t>
  </si>
  <si>
    <t xml:space="preserve">(e) Are training courses adequate?
</t>
  </si>
  <si>
    <t xml:space="preserve">(3) Does the LRFS identify PHS&amp;T funding requirements?
</t>
  </si>
  <si>
    <t xml:space="preserve">(11) Have the estimates of facility requirements and associated costs been refined (including detailed project documentation) and have cost estimates been developed?
</t>
  </si>
  <si>
    <t xml:space="preserve">e. Product Baseline
</t>
  </si>
  <si>
    <t xml:space="preserve">g. Requirements Management - T&amp;E
</t>
  </si>
  <si>
    <t xml:space="preserve">(f) Have weight budgets been established for all CIs?
</t>
  </si>
  <si>
    <t>7.l(3)</t>
  </si>
  <si>
    <t>7.l(4)</t>
  </si>
  <si>
    <t>11.a</t>
  </si>
  <si>
    <t>11.d</t>
  </si>
  <si>
    <t>11.g</t>
  </si>
  <si>
    <t>11.h</t>
  </si>
  <si>
    <t xml:space="preserve">(3) Are the SE processes for design development and system trades in place and being used?
</t>
  </si>
  <si>
    <t xml:space="preserve">(4) Are the planned technical reviews in place and properly placed (event driven vice schedule driven)?
</t>
  </si>
  <si>
    <t>7.i(5)</t>
  </si>
  <si>
    <t>6.c(1)</t>
  </si>
  <si>
    <t>6.c(2)</t>
  </si>
  <si>
    <t>6.c(3)</t>
  </si>
  <si>
    <t>6.c(4)</t>
  </si>
  <si>
    <t>6.c(5)</t>
  </si>
  <si>
    <t>6.c(6)</t>
  </si>
  <si>
    <t>6.c(7)</t>
  </si>
  <si>
    <t>6.e</t>
  </si>
  <si>
    <t>6.e(1)</t>
  </si>
  <si>
    <t>6.e(2)</t>
  </si>
  <si>
    <t>6.e(3)</t>
  </si>
  <si>
    <t>6.e(4)</t>
  </si>
  <si>
    <t>4.k(1)</t>
  </si>
  <si>
    <t>4.k(2)</t>
  </si>
  <si>
    <t>4.k(3)</t>
  </si>
  <si>
    <t>4.k(4)</t>
  </si>
  <si>
    <t xml:space="preserve">(1) Is the cost estimate consistent with the technical risk of the program, the critical path plan and available resources?
</t>
  </si>
  <si>
    <t xml:space="preserve">(c) Has the appropriate amount of funding required to implement RFID implementation been identified, budgeted, allocated, and added to the LRFS?
</t>
  </si>
  <si>
    <t>3.f</t>
  </si>
  <si>
    <t>7.a(1)</t>
  </si>
  <si>
    <t>7.a(2)</t>
  </si>
  <si>
    <t>7.a(3)</t>
  </si>
  <si>
    <t>7.b(3)</t>
  </si>
  <si>
    <t>7.b(4)</t>
  </si>
  <si>
    <t>7.b(5)</t>
  </si>
  <si>
    <t>7.b(6)</t>
  </si>
  <si>
    <t>7.b(7)</t>
  </si>
  <si>
    <t>7.c(1)</t>
  </si>
  <si>
    <t>3.g</t>
  </si>
  <si>
    <t>3.g(1)</t>
  </si>
  <si>
    <t>3.g(2)</t>
  </si>
  <si>
    <t>3.g(3)</t>
  </si>
  <si>
    <t xml:space="preserve">(c) Are warfighter needs reflected in performance agreements, capabilities documents, and specification documents?
</t>
  </si>
  <si>
    <t>programmatic</t>
  </si>
  <si>
    <t>programmatic, software</t>
  </si>
  <si>
    <t>HSI, programmatic</t>
  </si>
  <si>
    <t>programmatic, interoperability</t>
  </si>
  <si>
    <t>4.a(2)</t>
  </si>
  <si>
    <t>4.d(1)</t>
  </si>
  <si>
    <t>4.d(2)</t>
  </si>
  <si>
    <t xml:space="preserve">(1) Is the estimate for production costs consistent with the detailed design as disclosed?
</t>
  </si>
  <si>
    <t xml:space="preserve">(2) Are all elements of production cost addressed?
</t>
  </si>
  <si>
    <t xml:space="preserve">d. Estimate of Production Costs 
</t>
  </si>
  <si>
    <t xml:space="preserve">(6) Have the metrics to track EVM been clearly articulated with sufficient fidelity to understand the status of the product development?
</t>
  </si>
  <si>
    <t>4.j</t>
  </si>
  <si>
    <t xml:space="preserve">(i)  Are the final maintainability predictions complete, and do they meet all specified maintainability performance requirements?
</t>
  </si>
  <si>
    <t xml:space="preserve">(k) Are the final thermal, vibration, and shock analyses complete, and do they accurately reflect the anticipated operational environment?
</t>
  </si>
  <si>
    <t xml:space="preserve">(l) Is the final derating analysis complete, and does it eliminate overstressed components?
</t>
  </si>
  <si>
    <t>hardware, logistics, risk</t>
  </si>
  <si>
    <t xml:space="preserve">(m) Have lessons learned been addressed, and implemented where applicable?
</t>
  </si>
  <si>
    <t xml:space="preserve">(n) Are trade studies complete and implemented where applicable?
</t>
  </si>
  <si>
    <r>
      <t>9.c(6)(f)(</t>
    </r>
    <r>
      <rPr>
        <sz val="7"/>
        <rFont val="Terminal"/>
        <family val="3"/>
      </rPr>
      <t>I</t>
    </r>
    <r>
      <rPr>
        <sz val="7"/>
        <rFont val="Arial"/>
        <family val="0"/>
      </rPr>
      <t>)</t>
    </r>
  </si>
  <si>
    <r>
      <t>9.c(6)(f)(</t>
    </r>
    <r>
      <rPr>
        <sz val="7"/>
        <rFont val="Terminal"/>
        <family val="3"/>
      </rPr>
      <t>II</t>
    </r>
    <r>
      <rPr>
        <sz val="7"/>
        <rFont val="Arial"/>
        <family val="0"/>
      </rPr>
      <t>)</t>
    </r>
  </si>
  <si>
    <r>
      <t>9.c(6)(f)(</t>
    </r>
    <r>
      <rPr>
        <sz val="7"/>
        <rFont val="Terminal"/>
        <family val="3"/>
      </rPr>
      <t>III</t>
    </r>
    <r>
      <rPr>
        <sz val="7"/>
        <rFont val="Arial"/>
        <family val="0"/>
      </rPr>
      <t>)</t>
    </r>
  </si>
  <si>
    <t>9.c(6)(g)</t>
  </si>
  <si>
    <t>9.c(6)(h)</t>
  </si>
  <si>
    <t>9.c(6)(i)</t>
  </si>
  <si>
    <t>9.c(6)(j)</t>
  </si>
  <si>
    <t>9.c(6)(k)</t>
  </si>
  <si>
    <t>9.c(6)(l)</t>
  </si>
  <si>
    <t>9.c(6)(m)</t>
  </si>
  <si>
    <t>9.c(6)(n)</t>
  </si>
  <si>
    <t>9.c(6)(o)</t>
  </si>
  <si>
    <t>9.c(6)(p)</t>
  </si>
  <si>
    <t xml:space="preserve">(7) Electromagnetic Environmental Effects (E3) and Spectrum Supportability
</t>
  </si>
  <si>
    <t xml:space="preserve">(e) Have all of the E3 interface specifications of MIL-STD-461E and MIL-STD-464A been adequately verified and addressed prior to production drawing release? 
(NOTE: This includes electrical bonding, Precipitation static (P-static), Electrostatic Discharge (ESD), subsystem EMI (including COTS and NDI), intra-system EMC, inter-system EMC and High Intensity Radiated Fields (HIRF), lightening effects (direct and indirect), radiation hazards (HERO, HERP and HERF), TEMPEST and Electromagnetic Pulse (EMP) effects, and life cycle E3 hardening.)  </t>
  </si>
  <si>
    <t xml:space="preserve">(8)  Have survivability requirements and program established goals been successfully met and incorporated into the system design?
</t>
  </si>
  <si>
    <t>9.c(9)</t>
  </si>
  <si>
    <t>T&amp;E, HSI, hardware, PQM, logistics, risk, programmatic</t>
  </si>
  <si>
    <t xml:space="preserve">(9)  Have quality and producibility considerations been addressed throughout the supply chain?
</t>
  </si>
  <si>
    <t>HSI, hardware, PQM, logistics, programmatic</t>
  </si>
  <si>
    <t>9.c(9)(a)</t>
  </si>
  <si>
    <t>9.c(9)(b)</t>
  </si>
  <si>
    <t>9.c(9)(c)</t>
  </si>
  <si>
    <t>9.c(9)(d)</t>
  </si>
  <si>
    <t>9.c(9)(e)</t>
  </si>
  <si>
    <t>HSI, T&amp;E, hardware, logistics, PQM, programmatic</t>
  </si>
  <si>
    <t>9.c(9)(f)</t>
  </si>
  <si>
    <t>9.c(9)(g)</t>
  </si>
  <si>
    <t>9.c(9)(h)</t>
  </si>
  <si>
    <t>9.c(9)(i)</t>
  </si>
  <si>
    <t>9.c(9)(j)</t>
  </si>
  <si>
    <t>9.c(9)(k)</t>
  </si>
  <si>
    <t>9.c(9)(l)</t>
  </si>
  <si>
    <t>hardware, logistics, HSI, technology, risk, programmatic</t>
  </si>
  <si>
    <t xml:space="preserve">(10)  System safety activities
</t>
  </si>
  <si>
    <t>9.c(10)</t>
  </si>
  <si>
    <t>logistics, risk, hardware, HSI</t>
  </si>
  <si>
    <t>9.c(10)(a)</t>
  </si>
  <si>
    <t>9.c(10)(b)</t>
  </si>
  <si>
    <t>9.c(10)(c)</t>
  </si>
  <si>
    <t>9.c(10)(d)</t>
  </si>
  <si>
    <t>9.c(10)(e)</t>
  </si>
  <si>
    <t>9.c(10)(f)</t>
  </si>
  <si>
    <t>9.c(10)(g)</t>
  </si>
  <si>
    <t>9.c(10)(h)</t>
  </si>
  <si>
    <t>9.c(10)(i)</t>
  </si>
  <si>
    <t>9.c(10)(j)</t>
  </si>
  <si>
    <t>hardware, HSI</t>
  </si>
  <si>
    <t>9.c(10)(k)</t>
  </si>
  <si>
    <t xml:space="preserve">(k) Do all systems containing energetics comply with insensitive munitions criteria?
</t>
  </si>
  <si>
    <t>logistics, hardware, technology, HSI</t>
  </si>
  <si>
    <t xml:space="preserve">9.c(13) </t>
  </si>
  <si>
    <t xml:space="preserve">9.c(14) </t>
  </si>
  <si>
    <t xml:space="preserve">(11) Have aeromechanics considerations been addressed?
</t>
  </si>
  <si>
    <t xml:space="preserve">(12) Have structures considerations been addressed?
</t>
  </si>
  <si>
    <t xml:space="preserve">(13) Have materials considerations been addressed?
</t>
  </si>
  <si>
    <t xml:space="preserve">(14) Have mass properties considerations been addressed?
</t>
  </si>
  <si>
    <t>T&amp;E, hardware, programmatic</t>
  </si>
  <si>
    <t xml:space="preserve">(b) Is the mechanical and electrical design sufficiently mature for this phase of the program?
</t>
  </si>
  <si>
    <t xml:space="preserve">(a) Has test unique equipment for each test aircraft been identified? 
</t>
  </si>
  <si>
    <t xml:space="preserve">(c) Has the design installation been coordinated with the appropriate aircraft design groups?
</t>
  </si>
  <si>
    <t xml:space="preserve">(d) Have the data processing system design and facility requirements been finalized?
</t>
  </si>
  <si>
    <t xml:space="preserve">(e) Are all vendors for instrumentation and data processing hardware and software under contract?
</t>
  </si>
  <si>
    <t>T&amp;E, hardware</t>
  </si>
  <si>
    <t>9.e(1)(e)</t>
  </si>
  <si>
    <t xml:space="preserve">(3) Is the detailed design testable? 
</t>
  </si>
  <si>
    <t xml:space="preserve">(4) Are there plans in place to cover verification via other means as required (analysis, simulation, etc.)?
</t>
  </si>
  <si>
    <t xml:space="preserve">(5) Is there buy-in among all stakeholders as to these approaches?
</t>
  </si>
  <si>
    <t>9.e(4)</t>
  </si>
  <si>
    <t>9.e(5)</t>
  </si>
  <si>
    <t xml:space="preserve">(2)  Is the Risk Management Plan up to date and being used?
</t>
  </si>
  <si>
    <t>T&amp;E, EVM, programmatic</t>
  </si>
  <si>
    <t>logistics, RAM, programmatic</t>
  </si>
  <si>
    <t>logistics, hardware, risk, software, HSI, technology, programmatic</t>
  </si>
  <si>
    <t>hardware, risk, software, HSI, programmatic</t>
  </si>
  <si>
    <t>hardware, risk, logistics, HSI, technology, programmatic</t>
  </si>
  <si>
    <t xml:space="preserve">(2) Is the WBS broken down to an appropriately detailed level to address all technical tasks?
</t>
  </si>
  <si>
    <t>risk, software, programmatic</t>
  </si>
  <si>
    <t>hardware, T&amp;E, software, EVM, programmatic</t>
  </si>
  <si>
    <t>EVM, T&amp;E, software, programmatic</t>
  </si>
  <si>
    <t>HSI, RAM, logistics, T&amp;E,  technology, programmatic, interoperability</t>
  </si>
  <si>
    <t xml:space="preserve">(1) Key logistics criteria during EMD
</t>
  </si>
  <si>
    <t xml:space="preserve">l. Engineering and Manufacturing Development (EMD) Phase 
</t>
  </si>
  <si>
    <t>logistics, programmatic, interoperability</t>
  </si>
  <si>
    <t>HSI, logistics</t>
  </si>
  <si>
    <t>HSI, RAM, logistics, programmatic</t>
  </si>
  <si>
    <t xml:space="preserve">a. Is there a complete organizational structure shown, and is it consistent with the technical challenges and risks of the program?
</t>
  </si>
  <si>
    <t>HSI, T&amp;E, logistics,  programmatic</t>
  </si>
  <si>
    <t>PQM, risk, HSI</t>
  </si>
  <si>
    <t xml:space="preserve">(2) Do quality staffing plans address the initial production program and the build up to full rate production?
</t>
  </si>
  <si>
    <t>hardware, logistics, programmatic</t>
  </si>
  <si>
    <t>logistics, hardware, programmatic, interoperability</t>
  </si>
  <si>
    <t xml:space="preserve">(7) Are interfaces defined using interface control documents (as applicable)?
</t>
  </si>
  <si>
    <t>logistics, software, hardware, programmatic</t>
  </si>
  <si>
    <t xml:space="preserve">(22) Is the CM plan current?
</t>
  </si>
  <si>
    <t xml:space="preserve">(21) Who manages the configuration database?
</t>
  </si>
  <si>
    <t xml:space="preserve">(1) Is there a defined SE process?
</t>
  </si>
  <si>
    <t xml:space="preserve">logistics, HSI, technology, programmatic </t>
  </si>
  <si>
    <t>T&amp;E, logistics, programmatic, interoperability</t>
  </si>
  <si>
    <t xml:space="preserve">(3) Are trade studies conducted on a continuous basis to ensure that performance and supportability goals are met?
</t>
  </si>
  <si>
    <t>logistics, technology, programmatic, interoperability</t>
  </si>
  <si>
    <t>risk, PQM, logistics, programmatic</t>
  </si>
  <si>
    <t>risk, PQM, programmatic</t>
  </si>
  <si>
    <t xml:space="preserve">(2) Has the LRFS been staffed and approved?
</t>
  </si>
  <si>
    <t>PQM, risk, hardware, programmatic</t>
  </si>
  <si>
    <t>PQM, hardware, programmatic</t>
  </si>
  <si>
    <t>(3) Have long-lead items been identified and are production processes sufficiently mature for this phase of the program?</t>
  </si>
  <si>
    <t>PQM, hardware, logistics, technology, programmatic</t>
  </si>
  <si>
    <t xml:space="preserve">(4) Where applicable, have Unique Identification (UID) requirements been incorporated? (e.g., MIL-STD-130)
</t>
  </si>
  <si>
    <t>PQM, risk, hardware, technology</t>
  </si>
  <si>
    <t xml:space="preserve">i. Automated Information Technology (AIT)
</t>
  </si>
  <si>
    <t>(a) Does the program manager have an implementation plan and strategy for storage and shipment with regard to RFID on equipment containers? (Applies to new and mature acquisition programs, N/A for sundown programs.)</t>
  </si>
  <si>
    <t xml:space="preserve">(b) Have an analysis and site survey(s) (if applicable) been conducted to determine the level of effort, period of implementation, and cost of RFID implementation?
</t>
  </si>
  <si>
    <t>logistics, training, RAM</t>
  </si>
  <si>
    <t xml:space="preserve">(2) Unique Identification (UID)
</t>
  </si>
  <si>
    <t>logistics, hardware, technology, programmatic</t>
  </si>
  <si>
    <t xml:space="preserve">(a) Does the program manager have an implementation plan and strategy developed with regard to defining the specified format for UID parts marking and labeling as prescribed by the applicable Defense Federal Acquisition Regulation Supplement (DFARS) clause?
</t>
  </si>
  <si>
    <t>logistics, training RAM, technology</t>
  </si>
  <si>
    <t>training, software, T&amp;E, programmatic</t>
  </si>
  <si>
    <t>software, T&amp;E, programmatic</t>
  </si>
  <si>
    <t>software, hardware, technology, programmatic</t>
  </si>
  <si>
    <t>logistics, hardware, HSI, software, T&amp;E, programmatic</t>
  </si>
  <si>
    <t xml:space="preserve">(b) Does the program place an excessive and/or unreasonable emphasis on ground, flight, or laboratory testing?  
</t>
  </si>
  <si>
    <t xml:space="preserve">(d) If the systems and software integration laboratory resources are planned to be used for spares for flight or ground testing, has the impact on the testing schedule of the laboratory(s) being unavailable been considered?
</t>
  </si>
  <si>
    <t>logistics, hardware, risk, software, T&amp;E, programmatic</t>
  </si>
  <si>
    <t xml:space="preserve">logistics, hardware, risk, software, T&amp;E </t>
  </si>
  <si>
    <t xml:space="preserve">logistics, hardware, software, T&amp;E, programmatic, interoperability </t>
  </si>
  <si>
    <t xml:space="preserve">(g) Is the test environment representative of the operational environment?
</t>
  </si>
  <si>
    <t xml:space="preserve">(b) What corrective action is being taken, if the software developer is performing below the SW-CMM or CMMI Level they proposed during source selection?
</t>
  </si>
  <si>
    <t>software, RAM, programmatic</t>
  </si>
  <si>
    <t>(11) Does the software detailed design and project plan provide for the implementation of any DoD software architecture requirements and or standards such as DII COE, JTA, STANAG 4404 Safety Design Requirements and Guidelines for Munition Related Safety Critical Computing Systems, STANAG 4586 Standard Interfaces of UAV Control System (UCS) for NATO UAV Interoperability, etc.?</t>
  </si>
  <si>
    <t xml:space="preserve">(c) Is a POA&amp;M developed and implemented?
</t>
  </si>
  <si>
    <t xml:space="preserve">(d) Does the warranty administration and enforcement include defect reporting, analysis and corrective action processed timely and effective?
</t>
  </si>
  <si>
    <t>(c) Is there a plan for validating and verifying training materials?</t>
  </si>
  <si>
    <t>6.b(23)</t>
  </si>
  <si>
    <t>Legend:</t>
  </si>
  <si>
    <t xml:space="preserve">(4) Is a current program risk assessment available?
</t>
  </si>
  <si>
    <t xml:space="preserve">(5) Was a Systems Engineering Plan (SEP - formerly Systems Engineering Management Plan (SEMP)) been developed and implemented?
</t>
  </si>
  <si>
    <t xml:space="preserve">e. Is there adequate buy-in among the technical team as to risks and mitigations?
</t>
  </si>
  <si>
    <t>9.o</t>
  </si>
  <si>
    <t>9.c(1)</t>
  </si>
  <si>
    <t>9.c(2)</t>
  </si>
  <si>
    <t>9.c(3)</t>
  </si>
  <si>
    <t>9.c(4)</t>
  </si>
  <si>
    <t>9.c(5)</t>
  </si>
  <si>
    <t>9.c(6)</t>
  </si>
  <si>
    <t>9.c(7)</t>
  </si>
  <si>
    <t>9.c(8)</t>
  </si>
  <si>
    <t xml:space="preserve">c. Is the risk assessment process tightly coupled with the technical effort and reflective of the technical risks inherent in the detailed design?
</t>
  </si>
  <si>
    <t xml:space="preserve">b. Have risk items in the detailed design been defined and analyzed?
</t>
  </si>
  <si>
    <t xml:space="preserve">a. Has a risk management program been established to include both Government and contractor participation and sharing of risks, as appropriate?
</t>
  </si>
  <si>
    <t xml:space="preserve">(7) Are logistics and overall sustainment performance requirements stated in the CDD and CPD?
</t>
  </si>
  <si>
    <t xml:space="preserve">(2) Are requirements being managed and traced from higher level (parent) requirements to lower level (offspring) requirements?
</t>
  </si>
  <si>
    <t>8.a(4)</t>
  </si>
  <si>
    <t>8.a(5)</t>
  </si>
  <si>
    <t>8.a(6)</t>
  </si>
  <si>
    <t>8.a(7)</t>
  </si>
  <si>
    <t>8.g(1)</t>
  </si>
  <si>
    <t xml:space="preserve">b. Have airworthiness requirements been addressed and documented in the detailed design?
</t>
  </si>
  <si>
    <t>7.a(5)</t>
  </si>
  <si>
    <t>7.a(5)(a)</t>
  </si>
  <si>
    <t>7.a(5)(b)</t>
  </si>
  <si>
    <t xml:space="preserve">(c) Are performance metrics clearly defined and understood, using the highest level the metric provider can support?
</t>
  </si>
  <si>
    <t xml:space="preserve">(d) Do the PBL strategy and its implementation consider reduction of the logistics footprint?
</t>
  </si>
  <si>
    <t>9.g</t>
  </si>
  <si>
    <t>9.h</t>
  </si>
  <si>
    <t>9.c</t>
  </si>
  <si>
    <t>7.h(4)</t>
  </si>
  <si>
    <t>7.i(1)</t>
  </si>
  <si>
    <t xml:space="preserve">(e) Does the LRFS support the budgetary requirements of the logistics support plan?
</t>
  </si>
  <si>
    <t xml:space="preserve">(1) Are the correct appropriations identified for each logistics requirement? Have appropriate decisions been made regarding the type of funds used for procurement of PBL resources?
</t>
  </si>
  <si>
    <t xml:space="preserve">(3) Are the impacts of funding shortfalls understood and plans in place to mitigate risk?
</t>
  </si>
  <si>
    <t xml:space="preserve">(7) Does the Maintenance Plan state specific maintenance tasks, including battlefield damage repair procedures, to be performed on the material system?
</t>
  </si>
  <si>
    <t xml:space="preserve">(9) Does the Maintenance Plan define actions and support required for materiel fielding, including environment, safety, and occupational health planning? 
</t>
  </si>
  <si>
    <t>6.b(19)</t>
  </si>
  <si>
    <t>6.b(20)</t>
  </si>
  <si>
    <t>6.b(21)</t>
  </si>
  <si>
    <t>6.b(22)</t>
  </si>
  <si>
    <t>7.m(2)</t>
  </si>
  <si>
    <t>7.m(3)</t>
  </si>
  <si>
    <t>7.m(4)</t>
  </si>
  <si>
    <t xml:space="preserve">(4) Are there any hardware (COTS, GOTS or project specific) deliverables on the software development critical path?
</t>
  </si>
  <si>
    <t xml:space="preserve">(5) Are there any software deliverables from outside sources (COTS, GOTS) on the software development critical path?
</t>
  </si>
  <si>
    <t xml:space="preserve">f. Does this program schedule show FoS / SoS impacts (systems on the critical path for the program) for delivery of a capability?
</t>
  </si>
  <si>
    <t xml:space="preserve">(20) Has the critical items list been developed to include items with schedule or delivery risk?
</t>
  </si>
  <si>
    <t xml:space="preserve">(19) Has the critical items list been developed to include any item of high technical risk with no workaround?
</t>
  </si>
  <si>
    <t xml:space="preserve">(21) Has the critical items list been developed to include sole source items?
</t>
  </si>
  <si>
    <t xml:space="preserve">(22) Has the critical items list been developed to include high failure rate items and safety of flight items?
</t>
  </si>
  <si>
    <t xml:space="preserve">(23) Do COTS / NDI parts and their applications meet DRMP?
</t>
  </si>
  <si>
    <t xml:space="preserve">(26) Has the program manager pursued the use of standard systems, subsystems, and support equipment against specific capabilities, technology growth, and cost effectiveness?
</t>
  </si>
  <si>
    <t xml:space="preserve">(41) Does the technical data package that supports the DMSMS mitigation strategy include specifications, technical manuals, engineering drawings, and product data models that provide appropriate level of detail for reprocurement, maintenance and manufacture of the product?
</t>
  </si>
  <si>
    <t xml:space="preserve">(27) Does the Acquisition Strategy identify common systems integrated into the program?
</t>
  </si>
  <si>
    <t xml:space="preserve">(28) Has the program manager established a process to reduce the proliferation of non-standard parts and equipment within and across system designs?
</t>
  </si>
  <si>
    <t xml:space="preserve">(25) What provisions for source control and approved suppliers of critical safety items have been made?
</t>
  </si>
  <si>
    <t xml:space="preserve">(6) Reliability, Availability, Maintainability (RAM)
</t>
  </si>
  <si>
    <t xml:space="preserve">(c)  Are the final RAM block diagrams and math models complete, accurate, and do they meet the required mission reliability performance requirements?
</t>
  </si>
  <si>
    <t xml:space="preserve">(g)  Are RAM allocations complete and accurate?
</t>
  </si>
  <si>
    <t xml:space="preserve">(30) Is a Failure Reporting Analysis and Corrective Action System (FRACAS) established and are failures analyzed and trended for ILS visibility?
</t>
  </si>
  <si>
    <t xml:space="preserve">(31) Will a FRACAS review be performed on engineering development models, pre-production units, and production units?
</t>
  </si>
  <si>
    <t xml:space="preserve">(24) Are contract clauses sufficient to meet surge requirements and re-establishment of organic or commercial support capability?
</t>
  </si>
  <si>
    <t>2.j(3)(g)</t>
  </si>
  <si>
    <t>2.j(4)</t>
  </si>
  <si>
    <t>2.j(5)</t>
  </si>
  <si>
    <t>2.j(6)</t>
  </si>
  <si>
    <t>2.j(7)</t>
  </si>
  <si>
    <t>2.j(8)</t>
  </si>
  <si>
    <t>2.j(9)</t>
  </si>
  <si>
    <t>2.j(10)</t>
  </si>
  <si>
    <t>2.j(11)</t>
  </si>
  <si>
    <t>2.j(12)</t>
  </si>
  <si>
    <t>2.j(13)</t>
  </si>
  <si>
    <t xml:space="preserve">(7) Has the Human Systems Integration (HSI) plan or applicable acquisition documentation that contain HSI information, been updated?
</t>
  </si>
  <si>
    <t>High Priority</t>
  </si>
  <si>
    <t xml:space="preserve">(4) Does the LRFS reflect funds needed to acquire and support Test and Monitoring System (TAMS), including TPS development, maintenance assistance modules, test requirements documents and metrology / calibration services? 
</t>
  </si>
  <si>
    <t xml:space="preserve">(a) Has the Supply Support Management Plan been updated to support systems demonstration?
</t>
  </si>
  <si>
    <t xml:space="preserve">i. Manpower, Personnel, and Training (MP&amp;T)
</t>
  </si>
  <si>
    <t xml:space="preserve">(1) Was a Manpower Estimate Report completed and approved? (ACAT 1 only)
</t>
  </si>
  <si>
    <t xml:space="preserve">(e) Does MP&amp;T planning adequately sequence tasks and events to assure personnel are trained to operate and maintain the system during IOT&amp;E?
</t>
  </si>
  <si>
    <t>risk, T&amp;E, PQM, training, HSI, technology, programmatic</t>
  </si>
  <si>
    <t xml:space="preserve">(f)  Have the conclusions and recommendations of the E3 IPT or Electromagnetic Compatibility Advisory Board (EMCAB) been incorporated into the final system design and/or E3 risks appropriately addressed?
</t>
  </si>
  <si>
    <t xml:space="preserve">(4) Training and Training Support
</t>
  </si>
  <si>
    <t>Flagged</t>
  </si>
  <si>
    <t>Question</t>
  </si>
  <si>
    <t xml:space="preserve">(3) Have software functional requirements and associated interfaces been defined?
</t>
  </si>
  <si>
    <t xml:space="preserve">(4) Has the functional baseline for software been established?
</t>
  </si>
  <si>
    <t xml:space="preserve">(5) Is the NEPA the national charter for protection of the environment? Does it establish policies, set goals and provide means for carrying out environmental policy? The following comprise the NEPA:
</t>
  </si>
  <si>
    <t xml:space="preserve">(a) Does the pollution prevention program identify impacts of the system on the environment; personnel wastes released to the environment; and associated source reduction opportunities to include noise, engine emissions, and hazardous materials?
</t>
  </si>
  <si>
    <t xml:space="preserve">(32) Will mishap reports associated with material and design deficiencies be linked with or provide input into the FRACAS?
</t>
  </si>
  <si>
    <t xml:space="preserve">(33) Does CDR include an assessment of system supportability requirements?
</t>
  </si>
  <si>
    <t>7.e(7)</t>
  </si>
  <si>
    <t>7.e(8)</t>
  </si>
  <si>
    <t>7.e(9)</t>
  </si>
  <si>
    <t>7.e(10)</t>
  </si>
  <si>
    <t>7.e(11)</t>
  </si>
  <si>
    <t>7.e(12)</t>
  </si>
  <si>
    <t>7.e(13)</t>
  </si>
  <si>
    <t>7.e(14)</t>
  </si>
  <si>
    <t>7.e(15)</t>
  </si>
  <si>
    <t>7.e(16)</t>
  </si>
  <si>
    <t>7.e(17)</t>
  </si>
  <si>
    <t>7.e(18)</t>
  </si>
  <si>
    <t>7.e(19)</t>
  </si>
  <si>
    <t>7.e(20)</t>
  </si>
  <si>
    <t>7.e(21)</t>
  </si>
  <si>
    <t>7.e(22)</t>
  </si>
  <si>
    <t>7.e(23)</t>
  </si>
  <si>
    <t>7.e(24)</t>
  </si>
  <si>
    <t>7.e(25)</t>
  </si>
  <si>
    <t>7.e(26)</t>
  </si>
  <si>
    <t>7.e(27)</t>
  </si>
  <si>
    <t>7.e(28)</t>
  </si>
  <si>
    <t>7.e(29)</t>
  </si>
  <si>
    <t>7.e(30)</t>
  </si>
  <si>
    <t>7.e(31)</t>
  </si>
  <si>
    <t>7.e(33)</t>
  </si>
  <si>
    <t>(12) Has maintenance task time been derived from Reliability (e.g., Mean Time Between Failure (MTBF)), Maintainability (e.g., Mean Time to Repair (MTTR), maintenance task times), Availability (e.g., task time limits)?</t>
  </si>
  <si>
    <t xml:space="preserve">(14) What post-production issues have been identified?
</t>
  </si>
  <si>
    <t xml:space="preserve">(15) Will validation tests be conducted under representative operating conditions?
</t>
  </si>
  <si>
    <t xml:space="preserve">(17) Has the preliminary Maintenance Plan been updated to reflect the results of systems engineering and supportability analysis conducted during the systems integration effort?
</t>
  </si>
  <si>
    <t xml:space="preserve">(19) Does the PSP describe the program's approach to evolving the maintenance and support concepts into an approved Maintenance Plan?
</t>
  </si>
  <si>
    <t xml:space="preserve">(20) Have funding requirements for interim support, transition planning, and establishment of organic capability been identified and documented in the LRFS?
</t>
  </si>
  <si>
    <t xml:space="preserve">(21) Have depot capability / capacity and resource requirements been identified and documented?
</t>
  </si>
  <si>
    <t xml:space="preserve">(22) If applicable, has a Software Support Activity (SSA) been designated for the post-production software maintenance?
</t>
  </si>
  <si>
    <t xml:space="preserve">(51)  Are predictive cost-effective industry solutions used to reduce DMSMS risks and enhance performance?
</t>
  </si>
  <si>
    <t xml:space="preserve">(50) Are strategies to resolve potential DMSMS problems (e.g., production or repair capabilities, software upgrades and maintenance, support equipment) established?
</t>
  </si>
  <si>
    <t xml:space="preserve">(5) Is there a clear process by which the EMD contractor will validate and demonstrate compliance with fault detection and isolation requirements?
</t>
  </si>
  <si>
    <t xml:space="preserve">(11) Is Government authorized access to contractor databases necessary to support EMD?
</t>
  </si>
  <si>
    <t xml:space="preserve">(9) Is the Software Design Document(s) (EMD) complete and ready to be placed under configuration management?
</t>
  </si>
  <si>
    <t xml:space="preserve">(14) Are appropriate metrics in place to allow the tracking, management, and mitigation of significant software risks?
</t>
  </si>
  <si>
    <t xml:space="preserve">(7) Has potential Foreign Military Sales (FMS) participation been considered?
</t>
  </si>
  <si>
    <r>
      <t xml:space="preserve">(7) System Safety 
     </t>
    </r>
    <r>
      <rPr>
        <b/>
        <sz val="10"/>
        <rFont val="Arial"/>
        <family val="2"/>
      </rPr>
      <t xml:space="preserve">(See Section 9.c(8))
</t>
    </r>
  </si>
  <si>
    <t xml:space="preserve">(1) Is the program ready to conduct a CDR based upon CDR entry criteria vice a pre-determined schedule date?
</t>
  </si>
  <si>
    <t>2.i</t>
  </si>
  <si>
    <t>2.j</t>
  </si>
  <si>
    <t xml:space="preserve">(1) Is there an understanding of the technical risks associated with the T&amp;E plan as it stands now?
</t>
  </si>
  <si>
    <t xml:space="preserve">a. Has a Preliminary Design Review (PDR) been successfully completed?
</t>
  </si>
  <si>
    <t xml:space="preserve">(1) Has a computer and software security plan, including safety, been developed?
</t>
  </si>
  <si>
    <t>7.p</t>
  </si>
  <si>
    <t>7.p(1)</t>
  </si>
  <si>
    <t>7.p(2)</t>
  </si>
  <si>
    <t xml:space="preserve">(6) Have the requirements for system firmware and software documentation been identified and procured?
</t>
  </si>
  <si>
    <t xml:space="preserve">(7) Has a software configuration management plan been developed?
</t>
  </si>
  <si>
    <t xml:space="preserve">(c) Have program hazards identified through the system safety initiatives been mitigated or have actions to eliminate those hazards been put in place?
</t>
  </si>
  <si>
    <t xml:space="preserve">(f) Is the hazard analysis performed during the design process to identify and categorize hazards, including hazardous materials and associated processes?
</t>
  </si>
  <si>
    <t xml:space="preserve">f. Configuration Management
</t>
  </si>
  <si>
    <t>Special
Interest</t>
  </si>
  <si>
    <t xml:space="preserve">(11) Are the preliminary test procedures for software integration and systems testing available for review?
</t>
  </si>
  <si>
    <t xml:space="preserve">(d) Has detailed test planning been initiated? Are test plans for the first six months of test flights in a draft status?
</t>
  </si>
  <si>
    <t xml:space="preserve">(g) Have publications, drawings, maintenance plans, and training regimens been updated for UID?
</t>
  </si>
  <si>
    <t xml:space="preserve">(8) Has the contract Memorandum of Agreement (MOA) / Memorandum of Understanding (MOU) been awarded?
</t>
  </si>
  <si>
    <t xml:space="preserve">(d) Are design review requirements including supportability flowed to design engineering from in-service data?
</t>
  </si>
  <si>
    <t xml:space="preserve">(1) Have the environmental and physical constraints, such as size, weight, power, temperatures and interfaces been factored into support equipment design?
</t>
  </si>
  <si>
    <t xml:space="preserve">(3) Are the support equipment strategies and diagnostics concepts defined in the preliminary Maintenance Plan consistent with the LORA, organic repair / contractor support, and sparing strategies?
</t>
  </si>
  <si>
    <t xml:space="preserve">(a) Is the mechanical and electrical design of test-unique equipment sufficiently mature for this phase of the program?
</t>
  </si>
  <si>
    <t xml:space="preserve">f. Is the technical risk assessment being shared at all levels of the program team?
</t>
  </si>
  <si>
    <t xml:space="preserve">(b) Have the appropriate electromagnetic spectrum requirements been approved to support a Milestone C decision?
</t>
  </si>
  <si>
    <t xml:space="preserve">(b) Has a detailed assessment of the requirements for the system to operate successfully in the mission operational environment and the necessary support requirements to achieve that objective been provided?
</t>
  </si>
  <si>
    <t xml:space="preserve">(c) Have the logistics reliability targets and the corresponding sustainment infrastructure necessary to ensure achievement of the reliability objectives been provided, given the operational environment and combatant commander availability requirements?
</t>
  </si>
  <si>
    <t xml:space="preserve">(d) Has comprehensive identification of  projected maintenance strategy, including diagnostics, prognostics, maintenance duration targets, and similar measures been provided?
</t>
  </si>
  <si>
    <t xml:space="preserve">(e) Have manpower and personnel requirements, both organic and contractor sourced been determined? 
</t>
  </si>
  <si>
    <t xml:space="preserve">(f) Are Life Cycle Cost Estimate (LCCEs) continually refined?
</t>
  </si>
  <si>
    <t xml:space="preserve">(g) Will support-related performance and acceptance criteria be demonstrated during planned testing and through modeling and simulation?
</t>
  </si>
  <si>
    <t xml:space="preserve">(i) Are there plans for verification of support-related design characteristics and product support strategy and infrastructure?
</t>
  </si>
  <si>
    <t xml:space="preserve">(j) Have potential organic depot-level sources of maintenance been identified?
</t>
  </si>
  <si>
    <t xml:space="preserve">(k) Has the PBL product support concept been updated to include development of warfighter and support provider agreements?
</t>
  </si>
  <si>
    <t>7.a(2)(k)</t>
  </si>
  <si>
    <t xml:space="preserve">(3) Have the support strategy, sustainment funding requirements, key logistics parameters, and logistics testing criteria been updated?
</t>
  </si>
  <si>
    <t xml:space="preserve">(4) Are roles and responsibilities of the program logistician to meet these requirements throughout the life cycle shown by life cycle phase?
</t>
  </si>
  <si>
    <t>7.a(5)(c)</t>
  </si>
  <si>
    <t xml:space="preserve">(c)  Has the initial framework and options development for the long-term performance-based support strategy been updated?
</t>
  </si>
  <si>
    <t>logistics, T&amp;E, interoperability</t>
  </si>
  <si>
    <t xml:space="preserve">(a) Are other automatic test equipment items and BIT compatible?
</t>
  </si>
  <si>
    <t xml:space="preserve">(14) Have Special Purpose Electronic Test Equipment (SPETE) installations been scheduled?
</t>
  </si>
  <si>
    <t xml:space="preserve">(15) Are required common and peculiar support equipment calibration requirements and procedures, and required maintenance assist modules and tools identified in the users logistics support summary?
</t>
  </si>
  <si>
    <t xml:space="preserve">(16) Are human engineering and user characteristics (strength, dimensions and perceptual considerations) considered in design of support equipment to ensure safety, efficiency and manpower limitations during sustainment?
</t>
  </si>
  <si>
    <t xml:space="preserve">(17) Are the deficiencies in the efficiency, cost, and safety of common support equipment outside the PM's management authority communicated to relevant item managers?
</t>
  </si>
  <si>
    <t>7.g(15)</t>
  </si>
  <si>
    <t>7.g(16)</t>
  </si>
  <si>
    <t>7.g(17)</t>
  </si>
  <si>
    <t>training, logistics, HSI</t>
  </si>
  <si>
    <t>HSI, T&amp;E, training</t>
  </si>
  <si>
    <t xml:space="preserve">(b) Are developmental T&amp;E activities being used for validation of training requirements and initial training for OT?
</t>
  </si>
  <si>
    <t xml:space="preserve">(c) Will a military characteristics document be prepared for each training device, defining its basic, physical and functional requirements?
</t>
  </si>
  <si>
    <t>training, software, logistics, HSI</t>
  </si>
  <si>
    <t>logistics, training, T&amp;E, software, HSI</t>
  </si>
  <si>
    <t>(a) Is initial training provided in the operation, maintenance, or employment of a system or training aid?</t>
  </si>
  <si>
    <t xml:space="preserve">(b) Are contractor T&amp;E activities used for validation of training requirements and initial training for operational evaluation?
</t>
  </si>
  <si>
    <t xml:space="preserve">(1) Have potential PHS&amp;T related problems been identified and are risk mitigation plans in place?
</t>
  </si>
  <si>
    <t xml:space="preserve">7.j(1) </t>
  </si>
  <si>
    <t>7.j(2)</t>
  </si>
  <si>
    <t xml:space="preserve">7.j(3) </t>
  </si>
  <si>
    <t>7.j(4)</t>
  </si>
  <si>
    <t xml:space="preserve">(2) If new hazardous materials are being introduced, are PHS&amp;T plans adequate to meet statutory and regulatory requirements?
</t>
  </si>
  <si>
    <t xml:space="preserve">(4) Has DoD’s computerized Container Design Retrieval System database been searched to preclude the design of new specialized containers when suitable ones exist in the system?
</t>
  </si>
  <si>
    <t xml:space="preserve">(5) Has the  MIL-STD-2073, Military Packaging, been considered for Items that documented analyses have shown cannot be protected and preserved in a cost-effective manner using commercial packaging?
</t>
  </si>
  <si>
    <r>
      <t>(6)</t>
    </r>
    <r>
      <rPr>
        <sz val="10"/>
        <rFont val="Arial"/>
        <family val="0"/>
      </rPr>
      <t xml:space="preserve"> Has the  MIL-STD-2073, Military Packaging, been considered for Items delivered during wartime for deployment with operational units?
</t>
    </r>
  </si>
  <si>
    <r>
      <t>(7) Has the MIL-STD-2073, Military Packaging, been considered for i</t>
    </r>
    <r>
      <rPr>
        <sz val="10"/>
        <rFont val="Arial"/>
        <family val="0"/>
      </rPr>
      <t xml:space="preserve">tems requiring reusable containers?
</t>
    </r>
  </si>
  <si>
    <t>7.j(5)</t>
  </si>
  <si>
    <t>7.j(6)</t>
  </si>
  <si>
    <t>7.j(7)</t>
  </si>
  <si>
    <t>7.j(8)</t>
  </si>
  <si>
    <r>
      <t>(8)</t>
    </r>
    <r>
      <rPr>
        <sz val="10"/>
        <rFont val="Arial"/>
        <family val="0"/>
      </rPr>
      <t xml:space="preserve"> Has the MIL-STD-2073, Military Packaging, been considered for items intended for delivery-at-sea?
</t>
    </r>
  </si>
  <si>
    <r>
      <t>(9)</t>
    </r>
    <r>
      <rPr>
        <sz val="10"/>
        <rFont val="Arial"/>
        <family val="0"/>
      </rPr>
      <t xml:space="preserve"> Has the MIL-STD-2073, Military Packaging, been considered for items where the contractor has determined military packaging is the optimal packaging solution?
</t>
    </r>
  </si>
  <si>
    <t>7.j(9)</t>
  </si>
  <si>
    <t xml:space="preserve">(2) Are logistics product and technical data for new systems received, managed, and stored in an IDE to share data across the DoD? 
</t>
  </si>
  <si>
    <t xml:space="preserve">(3) Are product life cycle support operations automated using an approved IDE to improve logistics and business processes?
</t>
  </si>
  <si>
    <t xml:space="preserve">(4) Are electronic data interchange on-line access and automation issues addressed starting with development of the information exchange requirements and continuing through the IDE concept of operations?
</t>
  </si>
  <si>
    <t xml:space="preserve">(5) Have authoritative data sources and the associated change authority been identified?
</t>
  </si>
  <si>
    <t xml:space="preserve">(6) Has a product or technical data management plan (guided by the IDE concept of operations, including change control processes and in-process reviews, as appropriate) been developed and validated?
</t>
  </si>
  <si>
    <t xml:space="preserve">(8) Has a designated Government technical data review authority been established?
</t>
  </si>
  <si>
    <t xml:space="preserve">(9) Has an IDE implementation plan been identified as a proposal requirement of the RFP or as a contract deliverable?
</t>
  </si>
  <si>
    <t xml:space="preserve">logistics, technology </t>
  </si>
  <si>
    <t xml:space="preserve">(10) Is there a clear plan for the integration of contractor technical information systems and processes for engineering, manufacturing, and logistics support?
</t>
  </si>
  <si>
    <t xml:space="preserve">(12) Does the delivery schedule for the technical data package support a competitive production contract?
</t>
  </si>
  <si>
    <t>7.l(13)</t>
  </si>
  <si>
    <t xml:space="preserve">(13) Do drawings of parts and assemblies identified as critical safety items include critical characteristics and quality surveillance requirements?
</t>
  </si>
  <si>
    <t xml:space="preserve">(7) Is a Computer Aided Design, Modeling, and Engineering product source data acquired in acceptable digital format and managed according to the IDE CONOPS? </t>
  </si>
  <si>
    <t>risk, HSI, logistics</t>
  </si>
  <si>
    <r>
      <t>(b</t>
    </r>
    <r>
      <rPr>
        <sz val="10"/>
        <rFont val="Arial"/>
        <family val="0"/>
      </rPr>
      <t xml:space="preserve">) Has a PESHE been developed that describes an identification of responsibilities for implementing the ESOH strategy been established?
</t>
    </r>
  </si>
  <si>
    <t>7.m(4)(b)</t>
  </si>
  <si>
    <r>
      <t>(d</t>
    </r>
    <r>
      <rPr>
        <sz val="10"/>
        <rFont val="Arial"/>
        <family val="0"/>
      </rPr>
      <t xml:space="preserve">) Has a PESHE been developed that describes the identification and status of ESOH risks including approval by proper authority for residual ESOH risks (based on DoD policy and MIL-STD 882D)?
</t>
    </r>
  </si>
  <si>
    <t>(a) Has a PESHE been developed that describes the strategy for integrating ESOH considerations into the systems engineering process using the methodologies in the MIL-STD 882D, Standard Practice for System Safety?</t>
  </si>
  <si>
    <t>7.m(4)(c)</t>
  </si>
  <si>
    <t>7.m(4)(d)</t>
  </si>
  <si>
    <t>7.m(4)(e)</t>
  </si>
  <si>
    <r>
      <t>(e</t>
    </r>
    <r>
      <rPr>
        <sz val="10"/>
        <rFont val="Arial"/>
        <family val="0"/>
      </rPr>
      <t xml:space="preserve">) Has a PESHE been developed that describes the method for tracking progress in the management and mitigation of ESOH hazards and associated risks and for measuring the effectiveness of ESOH risk controls been established?
</t>
    </r>
  </si>
  <si>
    <t>7.m(4)(f)</t>
  </si>
  <si>
    <t>7.m(4)(g)</t>
  </si>
  <si>
    <r>
      <t>(g</t>
    </r>
    <r>
      <rPr>
        <sz val="10"/>
        <rFont val="Arial"/>
        <family val="0"/>
      </rPr>
      <t xml:space="preserve">) Has a PESHE been developed that describes the identification of all Hazardous Materials (HAZMAT) and hazardous waste associated with the system and the plan for their demilitarization and disposal?
</t>
    </r>
  </si>
  <si>
    <r>
      <t>(</t>
    </r>
    <r>
      <rPr>
        <sz val="10"/>
        <rFont val="Times New Roman"/>
        <family val="1"/>
      </rPr>
      <t>I</t>
    </r>
    <r>
      <rPr>
        <sz val="10"/>
        <rFont val="Arial"/>
        <family val="0"/>
      </rPr>
      <t xml:space="preserve">) Conducting T&amp;E of the system or subsystem?
</t>
    </r>
  </si>
  <si>
    <t xml:space="preserve">(b) Do the NEPA decisions result in categorical exclusion, finding of No Significant Impact based upon an environmental assessment, or Record of decision based upon an environmental impact statement?
</t>
  </si>
  <si>
    <t xml:space="preserve">(c) Do specific impact assessments include, Clean Water Act and National Pollutant Discharge Elimination System Permits?
</t>
  </si>
  <si>
    <r>
      <t>(e</t>
    </r>
    <r>
      <rPr>
        <sz val="10"/>
        <rFont val="Arial"/>
        <family val="2"/>
      </rPr>
      <t xml:space="preserve">) Do specific impact assessments include Clean Air Act, air permits, National Emissions Standards for Hazardous Air Pollutants and National Ambient Air Quality Standards?
</t>
    </r>
  </si>
  <si>
    <r>
      <t>(f</t>
    </r>
    <r>
      <rPr>
        <sz val="10"/>
        <rFont val="Arial"/>
        <family val="2"/>
      </rPr>
      <t>)</t>
    </r>
    <r>
      <rPr>
        <sz val="10"/>
        <rFont val="Arial"/>
        <family val="0"/>
      </rPr>
      <t xml:space="preserve"> Do specific impact assessments include Resource Conservation and Recovery Act?
</t>
    </r>
  </si>
  <si>
    <t>7.m(5)(e)</t>
  </si>
  <si>
    <t>7.m(5)(f)</t>
  </si>
  <si>
    <t>7.m(5)(g)</t>
  </si>
  <si>
    <r>
      <t>(h</t>
    </r>
    <r>
      <rPr>
        <sz val="10"/>
        <rFont val="Arial"/>
        <family val="2"/>
      </rPr>
      <t>)</t>
    </r>
    <r>
      <rPr>
        <sz val="10"/>
        <rFont val="Arial"/>
        <family val="0"/>
      </rPr>
      <t xml:space="preserve"> Is the support system performing as expected?
</t>
    </r>
  </si>
  <si>
    <t>7.m(5)(h)</t>
  </si>
  <si>
    <t>HSI, training, programmatic</t>
  </si>
  <si>
    <t>training, HSI, logistics, RAM, programmatic</t>
  </si>
  <si>
    <t>HSI, RAM, training, programmatic</t>
  </si>
  <si>
    <t>training, HSI, logistics, RAM</t>
  </si>
  <si>
    <t xml:space="preserve">(f) Are simulations of scenarios reflecting the actual operating environment used for operator training?
</t>
  </si>
  <si>
    <r>
      <t>Note:</t>
    </r>
    <r>
      <rPr>
        <sz val="10"/>
        <rFont val="Arial"/>
        <family val="2"/>
      </rPr>
      <t xml:space="preserve"> If EVM is identified as the metric for managing and ensuring that software requirements are being implemented in accordance with the project cost and schedule plan, allocation of earned value must be tied directly to the correct implementation of software requirements.
</t>
    </r>
  </si>
  <si>
    <t xml:space="preserve">(1) Are logistics parameters and tests included in the TEMP?
</t>
  </si>
  <si>
    <t xml:space="preserve">(2) Are Initial Operational Capability (IOC) / Full Operational Capability (FOC) dates established and defined?
</t>
  </si>
  <si>
    <t xml:space="preserve">(6) Has nomenclature been established where appropriate?
</t>
  </si>
  <si>
    <t xml:space="preserve">(9) Are physical and functional characteristics accurately reflected in design documentation?
</t>
  </si>
  <si>
    <t xml:space="preserve">(11) Has a software design document been written for each computer software configuration item?
</t>
  </si>
  <si>
    <t xml:space="preserve">(e) Are supply support funding requirements reflected in the LRFS?
</t>
  </si>
  <si>
    <t xml:space="preserve">(c) Are accepted sparing analysis and modeling tools being utilized and are the assumptions consistent with the supportability analysis and the prescribed maintenance concept?
</t>
  </si>
  <si>
    <t>7.g</t>
  </si>
  <si>
    <t xml:space="preserve">(a) What are the warfighter needs from the support system to meet sustained operational requirements?
</t>
  </si>
  <si>
    <t xml:space="preserve">(b) Do warfighter needs address reduced footprint and total ownership costs as well as improved deployability and sustainability?
</t>
  </si>
  <si>
    <t>7.n(2)(a)</t>
  </si>
  <si>
    <t xml:space="preserve">(f) Do training courses train on the fielded configuration(s)?
</t>
  </si>
  <si>
    <t xml:space="preserve">(a) Procure the desired outcomes?
</t>
  </si>
  <si>
    <t xml:space="preserve">(b) Consider the logistics footprint?
</t>
  </si>
  <si>
    <t xml:space="preserve">(a) Is the BCA used to support individual PBL decisions?
</t>
  </si>
  <si>
    <t xml:space="preserve">(1) Conforms with Net-Centric Policy Requirements (Ref Dec 21 Net-Centric Consolidated Compliance Checklist - NCCCC)
</t>
  </si>
  <si>
    <t xml:space="preserve">b. Do the design trades made amongst hardware, software and the human contribute to a balanced solution for the operator and maintainer?
</t>
  </si>
  <si>
    <t xml:space="preserve">(d) Did the program manager provide a safety release(s) to developmental and operational testers prior to any test using personnel? 
(A safety release communicates to the activity or personnel performing the test the risks associated with the test and the mitigating factors required, helping to ensure safe completion of the test.)
</t>
  </si>
  <si>
    <t>(b) Have hazardous materials and associated processes whose use cannot be avoided been documented and communicated to the user and support installations? This includes an inventory of materials incorporated into the weapon system (to include COTS and NDI) during production and those materials required for maintenance.</t>
  </si>
  <si>
    <t>(i) Have the hazardous materials required for the maintenance of the system been coordinated with facility or ship for inclusion in their authorized usage lists?</t>
  </si>
  <si>
    <t xml:space="preserve">(2) Have the types of facilities and infrastructures required to support and sustain the new or modified system been identified?  Do they include:
</t>
  </si>
  <si>
    <t xml:space="preserve">(1) Has a formal DMSMS program been established and documented consistent with the DoD policy and guidance DoD 4140.1-R, DoD Supply Chain Material Management Regulation, 23 May 2003?
</t>
  </si>
  <si>
    <t xml:space="preserve">(2) Has a formal DMSMS program been established and documented consistent with the ASN (RD&amp;A) memorandum dated 27 January 2005, “DMSMS Management Guidance"?
</t>
  </si>
  <si>
    <t>(3) Has a formal DMSMS program been established and documented consistent with the DASN(L) memorandum dated 12 April 2005, “DMSMS Program Management Plans and Metrics” (and attached Management Plan Guidance)?</t>
  </si>
  <si>
    <t xml:space="preserve">(4) Is the DMSMS strategy integrated with the program’s technology roadmap, as well as the industry technology roadmaps for embedded microelectronics? 
</t>
  </si>
  <si>
    <t xml:space="preserve">(6) Does the road mapping process consider the identification of emerging technologies?
</t>
  </si>
  <si>
    <t xml:space="preserve">(5) Does the road mapping process consider the identification of critical items and technologies?
</t>
  </si>
  <si>
    <t xml:space="preserve">(7) Does the road mapping process consider the DMSMS forecasts and impacts integrated into technology refresh and insertion planning?
</t>
  </si>
  <si>
    <t xml:space="preserve">(9) Are DMSMS key activities tied to the IMS and do they identify relationships and interdependencies between tasks?
</t>
  </si>
  <si>
    <t xml:space="preserve">(10) Are active microelectronics managed at the piece part level unless otherwise determined by a BCA?
</t>
  </si>
  <si>
    <t>(11) Have DMSMS forecasting and management tools and / or service providers been researched and selected, and has the Bill of Material (BoM) been loaded into the system?</t>
  </si>
  <si>
    <t>logistics, PQM, technology</t>
  </si>
  <si>
    <t>logistics, PQM, interoperability</t>
  </si>
  <si>
    <t>logistics, PQM, technology, T&amp;E</t>
  </si>
  <si>
    <t>PQM, T&amp;E, logistics</t>
  </si>
  <si>
    <t>logistics, PQM, software, risk</t>
  </si>
  <si>
    <t>logistics, training, technology, programmatic</t>
  </si>
  <si>
    <t>9.m(2)</t>
  </si>
  <si>
    <t xml:space="preserve">b. Latest cost estimate
</t>
  </si>
  <si>
    <t xml:space="preserve">c. Test and Evaluation (T&amp;E) - Cost
</t>
  </si>
  <si>
    <r>
      <t>7.b(21)(g)(</t>
    </r>
    <r>
      <rPr>
        <sz val="7"/>
        <color indexed="8"/>
        <rFont val="Terminal"/>
        <family val="3"/>
      </rPr>
      <t>I</t>
    </r>
    <r>
      <rPr>
        <sz val="7"/>
        <color indexed="8"/>
        <rFont val="Arial"/>
        <family val="0"/>
      </rPr>
      <t>)</t>
    </r>
  </si>
  <si>
    <r>
      <t>7.b(21)(g)(</t>
    </r>
    <r>
      <rPr>
        <sz val="7"/>
        <color indexed="8"/>
        <rFont val="Terminal"/>
        <family val="3"/>
      </rPr>
      <t>II</t>
    </r>
    <r>
      <rPr>
        <sz val="7"/>
        <color indexed="8"/>
        <rFont val="Arial"/>
        <family val="0"/>
      </rPr>
      <t>)</t>
    </r>
  </si>
  <si>
    <r>
      <t>7.b(21)(g)(</t>
    </r>
    <r>
      <rPr>
        <sz val="7"/>
        <color indexed="8"/>
        <rFont val="Terminal"/>
        <family val="3"/>
      </rPr>
      <t>III</t>
    </r>
    <r>
      <rPr>
        <sz val="7"/>
        <color indexed="8"/>
        <rFont val="Arial"/>
        <family val="0"/>
      </rPr>
      <t>)</t>
    </r>
  </si>
  <si>
    <r>
      <t>7.m(5)(a)(</t>
    </r>
    <r>
      <rPr>
        <sz val="7"/>
        <color indexed="8"/>
        <rFont val="Terminal"/>
        <family val="3"/>
      </rPr>
      <t>I</t>
    </r>
    <r>
      <rPr>
        <sz val="7"/>
        <color indexed="8"/>
        <rFont val="Arial"/>
        <family val="0"/>
      </rPr>
      <t>)</t>
    </r>
  </si>
  <si>
    <r>
      <t>7.m(5)(a)(</t>
    </r>
    <r>
      <rPr>
        <sz val="7"/>
        <color indexed="8"/>
        <rFont val="Terminal"/>
        <family val="3"/>
      </rPr>
      <t>II</t>
    </r>
    <r>
      <rPr>
        <sz val="7"/>
        <color indexed="8"/>
        <rFont val="Arial"/>
        <family val="0"/>
      </rPr>
      <t>)</t>
    </r>
  </si>
  <si>
    <r>
      <t>7.m(5)(a)(</t>
    </r>
    <r>
      <rPr>
        <sz val="7"/>
        <color indexed="8"/>
        <rFont val="Terminal"/>
        <family val="3"/>
      </rPr>
      <t>III</t>
    </r>
    <r>
      <rPr>
        <sz val="7"/>
        <color indexed="8"/>
        <rFont val="Arial"/>
        <family val="0"/>
      </rPr>
      <t>)</t>
    </r>
  </si>
  <si>
    <r>
      <t>7.m(5)(a)(</t>
    </r>
    <r>
      <rPr>
        <sz val="7"/>
        <color indexed="8"/>
        <rFont val="Terminal"/>
        <family val="3"/>
      </rPr>
      <t>IV</t>
    </r>
    <r>
      <rPr>
        <sz val="7"/>
        <color indexed="8"/>
        <rFont val="Arial"/>
        <family val="0"/>
      </rPr>
      <t>)</t>
    </r>
  </si>
  <si>
    <r>
      <t>7.m(5)(a)(</t>
    </r>
    <r>
      <rPr>
        <sz val="7"/>
        <color indexed="8"/>
        <rFont val="Terminal"/>
        <family val="3"/>
      </rPr>
      <t>V</t>
    </r>
    <r>
      <rPr>
        <sz val="7"/>
        <color indexed="8"/>
        <rFont val="Arial"/>
        <family val="0"/>
      </rPr>
      <t>)</t>
    </r>
  </si>
  <si>
    <t xml:space="preserve">e. Test and Evaluation (T&amp;E)
</t>
  </si>
  <si>
    <t xml:space="preserve">1. Timing / Entry Criteria
</t>
  </si>
  <si>
    <t xml:space="preserve">b. Readiness for Critical Design Review (CDR)
</t>
  </si>
  <si>
    <t>logistics, hardware, programmatic</t>
  </si>
  <si>
    <t>software, logistics, hardware, programmatic</t>
  </si>
  <si>
    <t xml:space="preserve">2. Planning
</t>
  </si>
  <si>
    <t xml:space="preserve">(c) Is the appropriate and most cost effective means of testing utilized for different testing phases?
</t>
  </si>
  <si>
    <t xml:space="preserve">(f) What actions have been taken to mitigate these bottlenecks or chokepoints?
</t>
  </si>
  <si>
    <t>6.k(5)(f)</t>
  </si>
  <si>
    <t>6.k(5)(g)</t>
  </si>
  <si>
    <t>6.k(5)(h)</t>
  </si>
  <si>
    <t xml:space="preserve">(6) Is the software developer performing at a Software-Capability Maturity Model (SW-CMM) or Capability Maturity Model Integration (CMMI) level III?
</t>
  </si>
  <si>
    <t>6.k(6)(a)</t>
  </si>
  <si>
    <t>6.k(6)(b)</t>
  </si>
  <si>
    <t xml:space="preserve">(7) What software data rights have been procured by the Government and are they consistent with the Government's plans for maintenance and upgrade of the software over its life cycle?
</t>
  </si>
  <si>
    <t xml:space="preserve">(9) Are peer reviews of the software requirements and software detailed design part of exit criteria for determining if they are complete and for placing them under configuration control?
</t>
  </si>
  <si>
    <t xml:space="preserve">(10) Have software quality criteria for entrance into OT been identified?
</t>
  </si>
  <si>
    <t>6.k(11)</t>
  </si>
  <si>
    <t xml:space="preserve">7. Product Support
</t>
  </si>
  <si>
    <t>software, T&amp;E, technology, programmatic</t>
  </si>
  <si>
    <t>hardware, technology, programmatic</t>
  </si>
  <si>
    <t xml:space="preserve">f. Net-Centric Consolidated Compliance Checklist (NCCCC)
</t>
  </si>
  <si>
    <t xml:space="preserve"> hardware, logistics, T&amp;E</t>
  </si>
  <si>
    <t xml:space="preserve">9. System Detailed Design
</t>
  </si>
  <si>
    <t>hardware, logistics, HSI, programmatic</t>
  </si>
  <si>
    <t>HSI, hardware, programmatic</t>
  </si>
  <si>
    <t xml:space="preserve">c. For the overall system and each CI, the following system requirements should be assessed, as applicable:
</t>
  </si>
  <si>
    <t xml:space="preserve">(2) Have all functional requirements in the functional baseline been allocated to a CI and are these documented in the detailed design and allocated baseline? </t>
  </si>
  <si>
    <t xml:space="preserve">(3) Is there a traceability matrix that reflects this allocation?
</t>
  </si>
  <si>
    <t>(5) Is there a plan for flight clearance?</t>
  </si>
  <si>
    <t xml:space="preserve">(4) If applicable, have airworthiness considerations been addressed?  
</t>
  </si>
  <si>
    <t>9.c(6)(a)</t>
  </si>
  <si>
    <t>9.c(6)(b)</t>
  </si>
  <si>
    <t>9.c(6)(c)</t>
  </si>
  <si>
    <t>9.c(6)(d)</t>
  </si>
  <si>
    <t>9.c(6)(e)</t>
  </si>
  <si>
    <t xml:space="preserve">(e) Where the FMECA identified single point failures and reliability improvements, were they assessed for safety impacts and criticality? 
</t>
  </si>
  <si>
    <t xml:space="preserve">(f)  Were safety critical subsystems / assemblies decomposed to the item level, documented as critical safety items, and appropriately coordinated?
</t>
  </si>
  <si>
    <t xml:space="preserve">(d)  Is the final FMECA complete and accurate with specific examples of design changes implemented to eliminate single point failure modes or improve overall weapons system reliability?
</t>
  </si>
  <si>
    <t>9.c(6)(f)</t>
  </si>
  <si>
    <r>
      <t>(</t>
    </r>
    <r>
      <rPr>
        <sz val="10"/>
        <rFont val="Times New Roman"/>
        <family val="1"/>
      </rPr>
      <t>III</t>
    </r>
    <r>
      <rPr>
        <sz val="10"/>
        <rFont val="Arial"/>
        <family val="2"/>
      </rPr>
      <t xml:space="preserve">) Do drawings and associated technical data confirm that critical safety items are clearly identified, along with critical and major characteristics, tolerances, critical processes and inspection, and other quality assurance requirements?
</t>
    </r>
  </si>
  <si>
    <t xml:space="preserve">(h)  Are the final reliability predictions using piece part stress technique complete, and do they meet all specified reliability performance requirements?
</t>
  </si>
  <si>
    <t xml:space="preserve">(j)  Are the final BIT assessments complete, and do they meet all specified BIT performance requirements?
</t>
  </si>
  <si>
    <t xml:space="preserve">(5) Have the appropriate milestones for the functional, allocated, and product baselines been established and approved from development through disposal?
</t>
  </si>
  <si>
    <t xml:space="preserve">(3) Are there program management processes in place to properly manage the detailed design, prototype fabrication, testing, and attendant technical emphasis areas?
</t>
  </si>
  <si>
    <t xml:space="preserve">(b) Is inter-service visibility planned for optimal organic support selection?
</t>
  </si>
  <si>
    <t>7.f</t>
  </si>
  <si>
    <t>7.f(1)</t>
  </si>
  <si>
    <t>7.f(2)</t>
  </si>
  <si>
    <t>software, programmatic</t>
  </si>
  <si>
    <t>software, programmatic, interoperability</t>
  </si>
  <si>
    <t>1.e</t>
  </si>
  <si>
    <t>(1) Was the Acquisition Strategy developed and documented?</t>
  </si>
  <si>
    <t>6.b(16)</t>
  </si>
  <si>
    <t>6.b(17)</t>
  </si>
  <si>
    <t>6.b(18)</t>
  </si>
  <si>
    <t xml:space="preserve">(2) Are the KPPs reflective of program risks and technical results?
</t>
  </si>
  <si>
    <t>7.f(3)</t>
  </si>
  <si>
    <t>7.f(4)</t>
  </si>
  <si>
    <t>7.f(5)</t>
  </si>
  <si>
    <t>7.f(6)</t>
  </si>
  <si>
    <t xml:space="preserve">(l) Has cooling budget been considered and properly traded?
</t>
  </si>
  <si>
    <t xml:space="preserve">(m) Has CI cooling impact been considered and properly traded?
</t>
  </si>
  <si>
    <t xml:space="preserve">(n) Have the requirements for technology insertion and system growth been allocated to the CIs and reflected in the detailed design?
</t>
  </si>
  <si>
    <t xml:space="preserve">a. Have all draft RFAs been signed off and has an acceptable level of program risk been ascertained?
</t>
  </si>
  <si>
    <t xml:space="preserve">(10) Has the detailed design satisfied human systems engineering requirements?
</t>
  </si>
  <si>
    <t xml:space="preserve">c. Have all prior technical review Request for Action (RFAs) been properly dispositioned and closed?
</t>
  </si>
  <si>
    <t xml:space="preserve">                  “Systems Engineering for Mission Success”</t>
  </si>
  <si>
    <t xml:space="preserve">(a) Is PSI PBL performance monitored / managed?
</t>
  </si>
  <si>
    <t xml:space="preserve">(b) Has the transition of the program's legacy systems and their existing support structures to the PBL approach progressed as planned?
</t>
  </si>
  <si>
    <t xml:space="preserve">(4) Has logistics planning identified impacts of interoperability and data services supported by others?
</t>
  </si>
  <si>
    <t xml:space="preserve">(2) Has a program to eliminate ESOH hazards or manage the risk where the hazard cannot be avoided, been established?
</t>
  </si>
  <si>
    <t xml:space="preserve">(3) Has integration of the DoD environmental goals for system planning and development begun?
</t>
  </si>
  <si>
    <t xml:space="preserve">(b) Support facilities, supply warehouses, transit sheds, maintenance facilities, dry dock capability, and training facilities (for both classrooms and trainers for operational training and maintenance training, including required product / technical data to ensure efficient, effective support of facilities)?
</t>
  </si>
  <si>
    <t xml:space="preserve">(c) Transient support requirements when the system requires some level of support for continental United States (US) and outside continental US activities that are not regular homeports or support sites?
</t>
  </si>
  <si>
    <r>
      <t xml:space="preserve">o. Automated Information Technology (AIT)
</t>
    </r>
    <r>
      <rPr>
        <b/>
        <sz val="10"/>
        <rFont val="Arial"/>
        <family val="2"/>
      </rPr>
      <t>(See section 6.i thru 6.i(2)(g))</t>
    </r>
    <r>
      <rPr>
        <sz val="10"/>
        <rFont val="Arial"/>
        <family val="0"/>
      </rPr>
      <t xml:space="preserve">
</t>
    </r>
  </si>
  <si>
    <t xml:space="preserve">(c) Does the plan comply with applicable OSD guidance with regard to whether or not UID is being applied to items equal to or greater than $5,000, serially managed, mission essential, controlled inventory, or requiring permanent identification?
</t>
  </si>
  <si>
    <t>(b)  Have the critical aspects of supportability through application of the Supportability Operational Effectiveness (SOE) model been included in the design?</t>
  </si>
  <si>
    <t xml:space="preserve">(20) Data Package
</t>
  </si>
  <si>
    <r>
      <t xml:space="preserve">k. Configuration Management (CM)
</t>
    </r>
    <r>
      <rPr>
        <b/>
        <sz val="10"/>
        <rFont val="Arial"/>
        <family val="2"/>
      </rPr>
      <t xml:space="preserve">(See sections 6.b thru 6.b(23))
</t>
    </r>
  </si>
  <si>
    <t xml:space="preserve">(3) Is the risk management process shared by the Government and contractor team?
</t>
  </si>
  <si>
    <t xml:space="preserve">(4) Does the risk management process properly track all risks on a continuous basis and provide for update of the mitigation approaches?
</t>
  </si>
  <si>
    <t xml:space="preserve">(5) Are mitigation approaches in place for all “yellow” and “red” risks and are risk mitigations resourced?
</t>
  </si>
  <si>
    <t xml:space="preserve">(6) Does the risk management process provide for risk updates to support the technical reviews and program management (acquisition) reviews?
</t>
  </si>
  <si>
    <t xml:space="preserve">(7) Is the system’s safety risk mitigation plan being managed by the program Risk Management Board?
</t>
  </si>
  <si>
    <t xml:space="preserve">(8) How are risks associated with FoS / SoS requirements being mitigated using the risk mitigation process to include risks external to the program?
</t>
  </si>
  <si>
    <t>6.e(8)</t>
  </si>
  <si>
    <t xml:space="preserve">(1) Radio Frequency Identification (RFID)
</t>
  </si>
  <si>
    <t xml:space="preserve">(h) Are adequate resources and schedule provided for the development and or modification of any special purpose test, simulation and data analysis software for use during the software development provided?
</t>
  </si>
  <si>
    <t>(a) What risk mitigation action is being taken to reduce the increased risk of cost, schedule and quality deficiencies, if the software developer is performing below SW-CMM or CMMI Level III?</t>
  </si>
  <si>
    <t xml:space="preserve">(8) Is physical security, Information Assurance (IA), and software security implementation consistent with the security level of the software and any data or crypto stored and managed by the software both during development and during operational use?
</t>
  </si>
  <si>
    <t xml:space="preserve">(4) Are support-related performance and acceptance criteria developed to be demonstrated during planned testing or modeling and simulation?
</t>
  </si>
  <si>
    <t xml:space="preserve">(1) Have testability, maintainability and supportability requirements been defined and adequately considered in the preliminary and detailed design?
</t>
  </si>
  <si>
    <t xml:space="preserve">(2) Have the results of Failure Mode, Effects, and Critical Analysis (FMECA) been integrated with the Supportability Analysis program?
</t>
  </si>
  <si>
    <t xml:space="preserve">(3) Do design processes include adherence to specific derating guidelines, particularly for electronic and electrical components?
</t>
  </si>
  <si>
    <t xml:space="preserve">(4) Do the parts and material selection processes ensure items are qualified to the worst case Design Reference Mission Profile (DRMP) and design environment?
</t>
  </si>
  <si>
    <t xml:space="preserve">(5) Has every electrical utilization equipment configuration item and the electrical power system or target host electrical power systems been designed to the same version of MIL-STD-704?
</t>
  </si>
  <si>
    <t xml:space="preserve">(6) Does the TEMP require MIL-HDBK-704 electrical power qualification testing be conducted on every electrical utilization equipment configuration item?
</t>
  </si>
  <si>
    <t xml:space="preserve">(a) If not, have the required Engineering Level II Department Heads granted MIL-HDBK-704 compliance testing waivers?
</t>
  </si>
  <si>
    <t>7.e(5)</t>
  </si>
  <si>
    <t>7.e(6)</t>
  </si>
  <si>
    <t>7.e(5)(a)</t>
  </si>
  <si>
    <t>7.e(6)(a)</t>
  </si>
  <si>
    <t xml:space="preserve">(7) Have the guidance or requirements been documented in the parts and materials design guide before the start of design, addressing parts selection, derating and testability factors? Adherence to the guidelines should be verified at design reviews. 
</t>
  </si>
  <si>
    <t xml:space="preserve">(8) Does the order of precedence for parts selection emphasize the use of qualified manufacturer's parts lists, particularly for applications requiring extended temperature ranges?
</t>
  </si>
  <si>
    <t xml:space="preserve">(9) Is a preferred parts list required prior to detailed design?
</t>
  </si>
  <si>
    <t xml:space="preserve">(10) Have shelf and operating life requirements been identified?
</t>
  </si>
  <si>
    <t>hardware, logistics, PQM</t>
  </si>
  <si>
    <t xml:space="preserve">(11) Is identification of COTS / NDI reliability required?
</t>
  </si>
  <si>
    <t xml:space="preserve">(12) Are the parts and materials selected qualified to the worst case DRMP and detail design environments? Uprating or upscreening of parts is not a best practice and should not be performed.
</t>
  </si>
  <si>
    <t xml:space="preserve">(13) Is parts derating required for all electronic and electrical components? 
</t>
  </si>
  <si>
    <t xml:space="preserve">(14) Are electrical parameters of parts characterized to requirements derived from the DRMP to ensure that all selected parts are reliable for the proposed application?
</t>
  </si>
  <si>
    <t xml:space="preserve">(15) Are highly integrated parts (e.g., application specific integrated circuits) used to reduce the number of individual discrete parts and chips?
</t>
  </si>
  <si>
    <t xml:space="preserve">(16) Are highly integrated parts (e.g., application specific integrated circuits) used to reduce the number of interconnections?
</t>
  </si>
  <si>
    <r>
      <t>(17</t>
    </r>
    <r>
      <rPr>
        <sz val="10"/>
        <rFont val="Arial"/>
        <family val="2"/>
      </rPr>
      <t xml:space="preserve">) Are highly integrated parts (e.g., application specific integrated circuits) used to reduce the size, power consumption, and cooling requirements?
</t>
    </r>
  </si>
  <si>
    <t xml:space="preserve">(18) Are highly integrated parts (e.g., application specific integrated circuits) used to reduce the failure rates?
</t>
  </si>
  <si>
    <t>4.c(1)</t>
  </si>
  <si>
    <t>4.c(2)</t>
  </si>
  <si>
    <t xml:space="preserve">(3)  Habitability
</t>
  </si>
  <si>
    <t xml:space="preserve">(a) Does MP&amp;T planning adequately sequence tasks and events to assure personnel are trained to operate and maintain the system during IOT&amp;E?
</t>
  </si>
  <si>
    <t xml:space="preserve">(1) Have the updated system NR-KPP and Information Support Plan (ISP) been certified or approved?
</t>
  </si>
  <si>
    <t xml:space="preserve">(1) Are the EVM data up-to-date?
</t>
  </si>
  <si>
    <t xml:space="preserve">(c) Are program logistics management personnel conversant with methodologies used to develop cost estimates?
</t>
  </si>
  <si>
    <t>7.n(3)</t>
  </si>
  <si>
    <t>7.n(4)</t>
  </si>
  <si>
    <t>7.n(5)</t>
  </si>
  <si>
    <t>7.n(6)</t>
  </si>
  <si>
    <t>7.n(7)</t>
  </si>
  <si>
    <t>7.n(8)</t>
  </si>
  <si>
    <t>7.n(9)</t>
  </si>
  <si>
    <t>7.n(10)</t>
  </si>
  <si>
    <t>7.n(11)</t>
  </si>
  <si>
    <t>7.b(14)</t>
  </si>
  <si>
    <t>7.b(14)(a)</t>
  </si>
  <si>
    <t>7.b(14)(b)</t>
  </si>
  <si>
    <t xml:space="preserve">(c) Are the Level of Repair Analysis (LORA) and testability analyses completed for each configuration item and for each maintenance level to identify the optimum mix of BIT, semi-automatic test equipment, and general-purpose test equipment?
</t>
  </si>
  <si>
    <t xml:space="preserve">(1) Have Military Construction (MILCON) requirements been identified in the LRFS?
</t>
  </si>
  <si>
    <t>7.l(10)</t>
  </si>
  <si>
    <t>7.l(11)</t>
  </si>
  <si>
    <t>7.l(12)</t>
  </si>
  <si>
    <t xml:space="preserve">(g) How do the requirements address the need to reduce multiple configurations?
</t>
  </si>
  <si>
    <t>7.b(8)</t>
  </si>
  <si>
    <t>7.b(9)</t>
  </si>
  <si>
    <t>7.c(1)(a)</t>
  </si>
  <si>
    <t>7.c(1)(b)</t>
  </si>
  <si>
    <t>7.c(1)(c)</t>
  </si>
  <si>
    <t>7.c(3)</t>
  </si>
  <si>
    <t>7.c(2)</t>
  </si>
  <si>
    <t>7.c(4)</t>
  </si>
  <si>
    <t>hardware, T&amp;E, software, risk, logistics, HSI, technology, programmatic</t>
  </si>
  <si>
    <t>T&amp;E, software, hardware</t>
  </si>
  <si>
    <t xml:space="preserve">(14) Is an on-going review of the parts lists and BoM to identify obsolescence or discontinuance issues  conducted?
</t>
  </si>
  <si>
    <t xml:space="preserve">(15) Has a strategy for DMSMS design and manufacturing documentation been developed to consider design disclosed items, including sub-tier hardware indenture levels?
</t>
  </si>
  <si>
    <t xml:space="preserve">(16) Has a strategy for DMSMS design and manufacturing documentation been developed to consider form, fit, function, and proprietary design items, including sub-tier hardware indenture levels?
</t>
  </si>
  <si>
    <t xml:space="preserve">(17) Does the design approach minimize the impact of DMSMS by addressing open system architecture?
</t>
  </si>
  <si>
    <t xml:space="preserve">(18) Does the design approach minimize the impact of DMSMS by addressing order of precedence for parts selection and selection of parts relatively new in their life cycle?
</t>
  </si>
  <si>
    <t xml:space="preserve">(20) Does the design approach minimize the impact of DMSMS by addressing the requirement for a preferred parts list and parts control prior to detailed design to minimize obsolescence issues?
</t>
  </si>
  <si>
    <t xml:space="preserve">(23) Does the design approach minimize the impact of DMSMS by addressing design reviews to verify DMSMS approaches and solutions?
</t>
  </si>
  <si>
    <t xml:space="preserve">(21) Does the design approach minimize the impact of DMSMS by addressing identification of technology life expectancies?
</t>
  </si>
  <si>
    <t xml:space="preserve">(22) Does the design approach minimize the impact of DMSMS by addressing tie-in with technology refresh and block upgrade?
</t>
  </si>
  <si>
    <t xml:space="preserve">(24) Is a DMSMS BCA performed as part of trade-studies to determine return on investment on mitigation actions and to support DMSMS decisions?
</t>
  </si>
  <si>
    <t xml:space="preserve">(25) Is an obsolescence life cycle (versus contract period) mitigation strategy defined?
</t>
  </si>
  <si>
    <t xml:space="preserve">(27) Funding
</t>
  </si>
  <si>
    <t xml:space="preserve">(28) Has the program defined DMSMS metrics and does it track DMSMS cases, trends, and associated solutions and cost?
</t>
  </si>
  <si>
    <t xml:space="preserve">(26) Has the interim depot been identified and have plans been made to ensure that it will be ready to accept workload?
</t>
  </si>
  <si>
    <t xml:space="preserve">(27) Has a core depot analysis been completed?
</t>
  </si>
  <si>
    <t xml:space="preserve">(28) Has a depot maintenance inter-service study been completed?
</t>
  </si>
  <si>
    <t xml:space="preserve">(29) Are teaming efforts between the depots and original equipment manufacturers being considered?
</t>
  </si>
  <si>
    <t>7.f(29)</t>
  </si>
  <si>
    <t>7.f(30)</t>
  </si>
  <si>
    <t>7.f(30)(a)</t>
  </si>
  <si>
    <t>7.f(30)(b)</t>
  </si>
  <si>
    <t>7.f(30)(c)</t>
  </si>
  <si>
    <t>7.f(30)(d)</t>
  </si>
  <si>
    <t>7.f(30)(e)</t>
  </si>
  <si>
    <t xml:space="preserve">(f) Does the failure of the BIT circuitry precipitate other hardware or software failures?
</t>
  </si>
  <si>
    <t xml:space="preserve">(h) Are system anomalies and intermittentancies analyzed for possible changes to the BIT design, thresholds, and tolerances or filtering?
</t>
  </si>
  <si>
    <t>7.f(30)(f)</t>
  </si>
  <si>
    <t>7.f(30)(g)</t>
  </si>
  <si>
    <t>7.f(30)(h)</t>
  </si>
  <si>
    <t>7.f(30)(i)</t>
  </si>
  <si>
    <r>
      <t>(a) Is</t>
    </r>
    <r>
      <rPr>
        <sz val="10"/>
        <rFont val="Arial"/>
        <family val="0"/>
      </rPr>
      <t xml:space="preserve"> a POA&amp;M (NEPA / EO 12114 Compliance Schedule) developed to identify significant program events to ensure NEPA or E.O. 12114 compliance? Does it include at a minimum (as appropriate):
</t>
    </r>
  </si>
  <si>
    <r>
      <t>(</t>
    </r>
    <r>
      <rPr>
        <sz val="10"/>
        <rFont val="Times New Roman"/>
        <family val="1"/>
      </rPr>
      <t>III</t>
    </r>
    <r>
      <rPr>
        <sz val="10"/>
        <rFont val="Arial"/>
        <family val="2"/>
      </rPr>
      <t xml:space="preserve">) Planning basing, training, and home porting locations?
</t>
    </r>
  </si>
  <si>
    <t xml:space="preserve">(d) Are hazardous material findings and determinations incorporated into the training program for all system-related personnel as applicable?
</t>
  </si>
  <si>
    <t>4.g</t>
  </si>
  <si>
    <t>5.a</t>
  </si>
  <si>
    <t>5.b</t>
  </si>
  <si>
    <t>5.c</t>
  </si>
  <si>
    <t>6.a</t>
  </si>
  <si>
    <t xml:space="preserve">(1) Have the KPPs and other performance requirements, both explicit and derived been defined, quantified and documented?
</t>
  </si>
  <si>
    <t xml:space="preserve">(f) Do requirements improve on logistics footprint reductions, limitations and deployment requirements compared to prior or similar systems?
</t>
  </si>
  <si>
    <t xml:space="preserve">(h) Are performance agreements and warfighter requirements measurable and aligned with capabilities documents?
</t>
  </si>
  <si>
    <t>7.i(6)</t>
  </si>
  <si>
    <t>T&amp;E, logistics</t>
  </si>
  <si>
    <t xml:space="preserve">(e) Is the effectiveness of BIT validated with tests?
</t>
  </si>
  <si>
    <t>7.m(7)</t>
  </si>
  <si>
    <t>7.m(8)</t>
  </si>
  <si>
    <t>7.m(8)(b)</t>
  </si>
  <si>
    <t>7.m(8)(a)</t>
  </si>
  <si>
    <t>7.m(8)(c)</t>
  </si>
  <si>
    <t>7.m(8)(d)</t>
  </si>
  <si>
    <t>7.m(8)(e)</t>
  </si>
  <si>
    <t>7.m(8)(f)</t>
  </si>
  <si>
    <t>7.m(8)(g)</t>
  </si>
  <si>
    <t>7.m(8)(h)</t>
  </si>
  <si>
    <t>7.m(8)(i)</t>
  </si>
  <si>
    <t>7.m(9)</t>
  </si>
  <si>
    <t>7.m(9)(a)</t>
  </si>
  <si>
    <t>7.m(9)(b)</t>
  </si>
  <si>
    <t xml:space="preserve">(9) Pollution Prevention Program
</t>
  </si>
  <si>
    <t>9.l</t>
  </si>
  <si>
    <t>9.l(1)</t>
  </si>
  <si>
    <t xml:space="preserve">(j) If lasers are involved, has the Lasers Safety Review Board been consulted?
</t>
  </si>
  <si>
    <t xml:space="preserve">(b) Are training requirements reflected in the LRFS for course and materials development, factory training, training devices and equipment?
</t>
  </si>
  <si>
    <t>Totals</t>
  </si>
  <si>
    <t>6.b</t>
  </si>
  <si>
    <t>6.c</t>
  </si>
  <si>
    <t>7.b(21)(j)</t>
  </si>
  <si>
    <t>7.b(21)(l)</t>
  </si>
  <si>
    <r>
      <t>(</t>
    </r>
    <r>
      <rPr>
        <sz val="10"/>
        <rFont val="Times New Roman"/>
        <family val="1"/>
      </rPr>
      <t>IV</t>
    </r>
    <r>
      <rPr>
        <sz val="10"/>
        <rFont val="Arial"/>
        <family val="2"/>
      </rPr>
      <t xml:space="preserve">) Planning new or major upgrades to facilities or supporting infrastructure to support the system?
</t>
    </r>
  </si>
  <si>
    <r>
      <t>(</t>
    </r>
    <r>
      <rPr>
        <sz val="10"/>
        <rFont val="Times New Roman"/>
        <family val="1"/>
      </rPr>
      <t>V</t>
    </r>
    <r>
      <rPr>
        <sz val="10"/>
        <rFont val="Arial"/>
        <family val="2"/>
      </rPr>
      <t xml:space="preserve">) Demilitarization and disposal of the system?
</t>
    </r>
  </si>
  <si>
    <t>7.a(1)(a)</t>
  </si>
  <si>
    <t>7.a(1)(b)</t>
  </si>
  <si>
    <t xml:space="preserve">(5) Has the gap analysis been performed on candidate COTS software to identify functionality shortfalls?
</t>
  </si>
  <si>
    <t xml:space="preserve">10. System Verification
</t>
  </si>
  <si>
    <t>logistics</t>
  </si>
  <si>
    <t>software</t>
  </si>
  <si>
    <t xml:space="preserve">(1) Does the program schedule have an identified critical path and is that critical path consistent with overall technical risk?
</t>
  </si>
  <si>
    <t xml:space="preserve">(3) Are all Configuration Items (CIs) (including software), as identified in the detailed design, addressed in the WBS?
</t>
  </si>
  <si>
    <t>4.j(1)</t>
  </si>
  <si>
    <t>4.j(2)</t>
  </si>
  <si>
    <t>4.j(3)</t>
  </si>
  <si>
    <t>4.j(4)</t>
  </si>
  <si>
    <t>4.l</t>
  </si>
  <si>
    <t>4.l(1)</t>
  </si>
  <si>
    <t xml:space="preserve">f. Are logistics metrics identified in the Acquisition Program Baseline?
</t>
  </si>
  <si>
    <t xml:space="preserve">(4) Is the program being managed to adjust resources to address issues in the detailed design, prototype fabrication and testing?
</t>
  </si>
  <si>
    <t xml:space="preserve">(2) Is there an updated Program Management Plan that is reflective of the emergent technical issues and risks?
</t>
  </si>
  <si>
    <t xml:space="preserve">Legend:  </t>
  </si>
  <si>
    <t>Name of the program being reviewed / date</t>
  </si>
  <si>
    <t>Name / Code / Technical Specialty of reviewer</t>
  </si>
  <si>
    <t>7.a(2)(b)</t>
  </si>
  <si>
    <t>7.a(2)(d)</t>
  </si>
  <si>
    <t>7.a(2)(c)</t>
  </si>
  <si>
    <t>7.a(2)(e)</t>
  </si>
  <si>
    <t>7.a(2)(f)</t>
  </si>
  <si>
    <t>7.a(2)(g)</t>
  </si>
  <si>
    <t>7.a(2)(h)</t>
  </si>
  <si>
    <t>7.a(2)(i)</t>
  </si>
  <si>
    <t>7.a(2)(j)</t>
  </si>
  <si>
    <t>7.a(4)</t>
  </si>
  <si>
    <t>7.b(1)(a)</t>
  </si>
  <si>
    <t>7.b(1)(b)</t>
  </si>
  <si>
    <t>7.b(1)(c)</t>
  </si>
  <si>
    <t>7.b(1)(d)</t>
  </si>
  <si>
    <t>7.b(1)(e)</t>
  </si>
  <si>
    <t>7.j</t>
  </si>
  <si>
    <t>7.k</t>
  </si>
  <si>
    <t>7.m</t>
  </si>
  <si>
    <t>7.l</t>
  </si>
  <si>
    <t>7.n</t>
  </si>
  <si>
    <t>2.f</t>
  </si>
  <si>
    <t xml:space="preserve">(c) Whether PBL or traditional, are warranties being considered and integrated in developing the program's logistics support strategy?
</t>
  </si>
  <si>
    <t xml:space="preserve">(g) Have any issues with warranty administration at the O- and I-levels been identified during early fielding of the system?
</t>
  </si>
  <si>
    <t xml:space="preserve">(f) Are training requirements reflected in the LRFS for course and materials development, factory training, and training devices and equipment?
</t>
  </si>
  <si>
    <t xml:space="preserve">(f) What efforts will be made to reduce or eliminate the use of hazardous material for the support of the system?
</t>
  </si>
  <si>
    <t xml:space="preserve">(g) Are material safety data sheets available for all hazardous items?
</t>
  </si>
  <si>
    <t xml:space="preserve">(h) Are applicable hazardous material safety procedures called out in associated MRCs?
</t>
  </si>
  <si>
    <t xml:space="preserve">(2) Is there a method for tracing T&amp;E costs to specific capabilities?
</t>
  </si>
  <si>
    <t xml:space="preserve">6. Process Review
 </t>
  </si>
  <si>
    <t xml:space="preserve">(14)  Has the COTS / Non-Developmental Item (NDI) form, fit, and function information been required and provided for refresh?
</t>
  </si>
  <si>
    <t xml:space="preserve">(3) Has the software schedule been updated based upon actual measured project software development performance and productivity to date?
</t>
  </si>
  <si>
    <t xml:space="preserve">(3) If software is not currently on the project critical path, how much must the software development slip before it is on the critical path?
</t>
  </si>
  <si>
    <t>12.c(3)</t>
  </si>
  <si>
    <t>12.c(4)</t>
  </si>
  <si>
    <t xml:space="preserve">(4) Have the critical safety items been linked to the process that produces or controls them?
</t>
  </si>
  <si>
    <t xml:space="preserve">(d) Have system safety design requirements been specified and legacy systems, subsystems, and components been analyzed and incorporated into the design requirements as appropriate?
</t>
  </si>
  <si>
    <t xml:space="preserve">(1)  T&amp;E equipment
</t>
  </si>
  <si>
    <t xml:space="preserve">(1) Are all software configuration items and databases under configuration management control and frozen?
</t>
  </si>
  <si>
    <t xml:space="preserve">(a) Have physical interface requirements been considered in the detailed design? Have proper tradeoffs been made?
</t>
  </si>
  <si>
    <t xml:space="preserve">(2) Human systems engineering
</t>
  </si>
  <si>
    <t xml:space="preserve">(a) Have human integration design issues been addressed and implemented as part of the current design?
</t>
  </si>
  <si>
    <t xml:space="preserve">(c) Does the system design meet or exceed the human systems engineering requirements appropriate for the system?
</t>
  </si>
  <si>
    <t xml:space="preserve">(a) Does the system design adequately address habitability engineering requirements appropriate to the overall system?
</t>
  </si>
  <si>
    <t>(d) Are the impacts of COTS and / or GOTS software and computer hardware obsolescence and upgrades on the software development and integration environment considered?</t>
  </si>
  <si>
    <t xml:space="preserve">(4) Training Material
</t>
  </si>
  <si>
    <t xml:space="preserve">(5) Training Devices and Simulators
</t>
  </si>
  <si>
    <t>logistics, hardware, software, risk, technology, programmatic</t>
  </si>
  <si>
    <t>logistics, hardware, risk, technology, programmatic</t>
  </si>
  <si>
    <t xml:space="preserve">(2) Is the software cost consistent with the detailed design, or has it been revised?
</t>
  </si>
  <si>
    <t>software, hardware, logistics, programmatic</t>
  </si>
  <si>
    <t xml:space="preserve">(6) What mitigating action has been taken to prevent future occurrences?
</t>
  </si>
  <si>
    <t xml:space="preserve">(5) What caused a change in the software cost since the beginning of the project, if any? 
</t>
  </si>
  <si>
    <t>4.b(6)</t>
  </si>
  <si>
    <t>4.e(3)</t>
  </si>
  <si>
    <t xml:space="preserve">(2) Are all elements of O&amp;S cost addressed?
</t>
  </si>
  <si>
    <t xml:space="preserve">(1) Is the estimate for O&amp;S costs consistent with the detailed design as disclosed? 
</t>
  </si>
  <si>
    <t>hardware, EVM, technology, risk, programmatic</t>
  </si>
  <si>
    <t>risk, EVM, hardware, programmatic</t>
  </si>
  <si>
    <t xml:space="preserve">(2) Are adequate software metrics in place and being used to manage the software effort?
</t>
  </si>
  <si>
    <t xml:space="preserve">(1) Has a software metrics program been implemented by both the developer and the Government acquisition office?  
</t>
  </si>
  <si>
    <t xml:space="preserve">(3) Do the metrics indicate status versus plan? 
</t>
  </si>
  <si>
    <t>(4) What level of risk does the metrics indicate?</t>
  </si>
  <si>
    <t xml:space="preserve">(5) Is the software staffing adequate for the magnitude / complexity of the software and the level of software risk?
</t>
  </si>
  <si>
    <t xml:space="preserve">(6) Have the cost and schedule estimates been updated based on any changes in software size due to updates from detailed design completion?
</t>
  </si>
  <si>
    <t xml:space="preserve">(8) Is there sufficient reserve and have resource utilization requirements for each component been met?
</t>
  </si>
  <si>
    <t xml:space="preserve">(9) Are metrics used to track and manage the software requirements changes, deletions and additions (software requirements volatility), and is the level acceptable?
</t>
  </si>
  <si>
    <t>hardware, software, EVM, programmatic</t>
  </si>
  <si>
    <t xml:space="preserve">(10) Are there metrics and traceability in place to verify all of the system and software requirements have been implemented in the detailed design, and will be coded and tested in subsequent phases?
</t>
  </si>
  <si>
    <t>4.k(11)</t>
  </si>
  <si>
    <t>4.k(12)</t>
  </si>
  <si>
    <t>4.k(13)</t>
  </si>
  <si>
    <t xml:space="preserve">(11) Are metrics used to insure that quality is designed and built into the software rather than attempting to test it in?   
</t>
  </si>
  <si>
    <t xml:space="preserve">(12) What metrics have been used to track quality during the software requirements and software design phase?
</t>
  </si>
  <si>
    <t xml:space="preserve">(13) What quality metrics will be used during the coding and test phases?
</t>
  </si>
  <si>
    <t>4.k(14)</t>
  </si>
  <si>
    <t xml:space="preserve">(15) For ACAT IA, IC, ID with a software development effort exceeding $25M (FY02 dollars), have Software Resource Data Reports (SRDR) been submitted in accordance with Department of Defense (DoD) Instruction 5000.2 dated 12 May 03 and DoD 5000.4-M-2?
</t>
  </si>
  <si>
    <t>4.k(15)</t>
  </si>
  <si>
    <t xml:space="preserve">6. Process Review
</t>
  </si>
  <si>
    <t>PQM, T&amp;E, hardware, risk, technology, programmatic</t>
  </si>
  <si>
    <t xml:space="preserve">a. Program management processes as detailed in the Program Management Plan
</t>
  </si>
  <si>
    <t xml:space="preserve"> (1) Are the program management processes that are in place adequate to address the technical challenges of the program and program risks?
</t>
  </si>
  <si>
    <t>logistics, hardware, software, programmatic</t>
  </si>
  <si>
    <t>logistics, hardware, software</t>
  </si>
  <si>
    <t>logistics, hardware</t>
  </si>
  <si>
    <t>logistics, hardware, technology,  programmatic</t>
  </si>
  <si>
    <t xml:space="preserve">(7) Is the program using a SE automated tool (i.e. DOORS, CORE, SLATE etc.) to manage traceability of each CI?
</t>
  </si>
  <si>
    <t>6.c(8)</t>
  </si>
  <si>
    <t>PQM, risk, hardware</t>
  </si>
  <si>
    <t xml:space="preserve">(2) Does the software lifecycle being used contribute to reducing overall software development risk?
</t>
  </si>
  <si>
    <t xml:space="preserve">(1) Is the software development lifecycle appropriate to the development?  
</t>
  </si>
  <si>
    <t xml:space="preserve">(3) Are software requirements allocated to COTS, GOTS and reused software appropriately?
</t>
  </si>
  <si>
    <t xml:space="preserve">(4) If COTS or GOTS computer hardware and / or software is being used, have COTS and / or GOTS obsolescence issues been considered?
</t>
  </si>
  <si>
    <t xml:space="preserve">software, hardware, risk, programmatic </t>
  </si>
  <si>
    <t>(c) Has the impact on the project's custom software of COTS and / or GOTS computer hardware or software upgrades been considered?</t>
  </si>
  <si>
    <t>6.k(5)(c)</t>
  </si>
  <si>
    <t>6.k(5)(d)</t>
  </si>
  <si>
    <t>6.k(5)(e)</t>
  </si>
  <si>
    <t xml:space="preserve">logistics, hardware, software, T&amp;E </t>
  </si>
  <si>
    <t xml:space="preserve">l. Product and Technical Data
</t>
  </si>
  <si>
    <t xml:space="preserve">(2) Have all appropriate software requirements been achieved and complied with?
</t>
  </si>
  <si>
    <t xml:space="preserve">a. Statutory and regulatory requirements
</t>
  </si>
  <si>
    <t xml:space="preserve">11. Program Risk Assessment
</t>
  </si>
  <si>
    <t xml:space="preserve">(15) Have required software data rights been obtained?
</t>
  </si>
  <si>
    <t xml:space="preserve">8. Requirements Management
</t>
  </si>
  <si>
    <t>6.f</t>
  </si>
  <si>
    <t xml:space="preserve">(1) Has the program office prepared a LRFS or equivalent document?
</t>
  </si>
  <si>
    <t xml:space="preserve">(a) Has an LRFS or similar type document been established and kept updated?
</t>
  </si>
  <si>
    <t xml:space="preserve">(b) Is there adequate documentation to support the requirements identified in the LRFS?
</t>
  </si>
  <si>
    <t xml:space="preserve">logistics, training, programmatic </t>
  </si>
  <si>
    <t>7.n(1)</t>
  </si>
  <si>
    <t>7.n(2)</t>
  </si>
  <si>
    <t xml:space="preserve">c. Is there confidence that all required flight clearance performance monitors are involved, and do they concur with the detailed design?
</t>
  </si>
  <si>
    <t>13.d</t>
  </si>
  <si>
    <t>13.d(1)</t>
  </si>
  <si>
    <t>13.d(2)</t>
  </si>
  <si>
    <t>13.d(3)</t>
  </si>
  <si>
    <t>13.d(4)</t>
  </si>
  <si>
    <t>13.d(5)</t>
  </si>
  <si>
    <t>13.d(6)</t>
  </si>
  <si>
    <t>13.d(7)</t>
  </si>
  <si>
    <t>13.d(8)</t>
  </si>
  <si>
    <t>13.d(9)</t>
  </si>
  <si>
    <t>7.e(32)</t>
  </si>
  <si>
    <t xml:space="preserve">(4) Program Environmental, Safety and Health Evaluation (PESHE)
</t>
  </si>
  <si>
    <t xml:space="preserve">(e) Has the development of Performance Based Logistics (PBL) Business Case Analysis (BCA) been developed to determine the relative cost versus benefits of different support strategies?
</t>
  </si>
  <si>
    <t xml:space="preserve">(i) Has an auditable depot-level maintenance core capability and workload assessment been completed? (to be completed bi-annually)
</t>
  </si>
  <si>
    <t xml:space="preserve">(j) As required by statute, has an annual determination of the distribution of maintenance workloads been completed?
</t>
  </si>
  <si>
    <t xml:space="preserve">(k) Are there updated logistics criteria and parameters with the Acquisition Program Baseline (APB)?
</t>
  </si>
  <si>
    <t xml:space="preserve">(l) Has it been demonstrated that the system is affordable throughout the life cycle, optimally funded, and properly phased for rapid acquisition?
</t>
  </si>
  <si>
    <t>4.l(1)(j)</t>
  </si>
  <si>
    <t>4.l(1)(k)</t>
  </si>
  <si>
    <t>4.l(1)(l)</t>
  </si>
  <si>
    <t xml:space="preserve">(f)  Has the development of PBL BCA been developed to determine the impact and value of performance, cost, schedule, sustainment trade-offs?
</t>
  </si>
  <si>
    <t xml:space="preserve">(g)  Has the development of PBL BCA been developed to determine data required to support and justify the PBL strategy?
</t>
  </si>
  <si>
    <t xml:space="preserve">(h)  Has the development of PBL BCA been developed to determine the PSI performance outcomes and requirements, e.g. mission readiness, logistics footprint, response times, etc?
</t>
  </si>
  <si>
    <t>7.a(2)(a)</t>
  </si>
  <si>
    <t xml:space="preserve">(d) Does the BCA identify review and reporting requirements and dispute resolution?
</t>
  </si>
  <si>
    <t>(c) Does the PBL Performance Based Agreement (PBA) reflect the Warfighter requirements and associated KPP?</t>
  </si>
  <si>
    <t>7.i(3)(a)</t>
  </si>
  <si>
    <t>e. Was the necessary System of Systems / Family of Systems (SoS / FoS) testing addressed or planned?</t>
  </si>
  <si>
    <t>(g) Does TEMP address objectives and metrics to ensure that human effectiveness will be assessed to consider human factors, training, survivability and habitability?</t>
  </si>
  <si>
    <t>EVM, risk, software, programmatic</t>
  </si>
  <si>
    <t xml:space="preserve">j. Work Breakdown Structure (WBS) review
</t>
  </si>
  <si>
    <t xml:space="preserve">(k) Does provisioning documentation identify the manufacturer’s part numbers, nomenclatures, descriptions, estimated prices and recommended support equipment quantities?
</t>
  </si>
  <si>
    <t xml:space="preserve">(m) Will the TPSs used at organizational (O-) and intermediate (I-) level be available at IOC and FOC?
</t>
  </si>
  <si>
    <t>(n) Have verified TPSs been duplicated and will they be available to the operational sites in time for IOC and FOC?</t>
  </si>
  <si>
    <t xml:space="preserve">(o) Have installation control drawings been delivered?
</t>
  </si>
  <si>
    <t xml:space="preserve">(p) Has availability of support equipment and tools at O- and I-level sites and training schools been verified?
</t>
  </si>
  <si>
    <t xml:space="preserve">(q) Have all necessary changes to shipboard spaces been made to accommodate the installation and storage of the support equipment?
</t>
  </si>
  <si>
    <t>7.b(21)(q)</t>
  </si>
  <si>
    <t>7.b(21)(r)</t>
  </si>
  <si>
    <t xml:space="preserve">(a) Does the program comply with the collection, analysis, and evaluation of system performance and maintenance performance data to determine the need for and prescribe changes to the system configuration, maintenance support structure, and maintenance resource requirements?  Utilization of on-board (embedded) monitoring sensors,  diagnostics, and prognostics are integral to this process.
</t>
  </si>
  <si>
    <t xml:space="preserve">j. Have the lessons learned by other programs been utilized to reduce risk?
</t>
  </si>
  <si>
    <t xml:space="preserve">(7) Has the installation of new support equipment in maintenance, ship, shore, depot and training facilities been staffed through the appropriate stakeholders?
</t>
  </si>
  <si>
    <t xml:space="preserve">(9) Has the support equipment requirements document (or equivalent) been submitted by the contractor to justify support equipment requirements and initiate follow-on support activities?
</t>
  </si>
  <si>
    <t xml:space="preserve">(2) Are logistics funding shortfalls and impacts identified, prioritized, fully documented, and addressed to the program manager and resource sponsor?
</t>
  </si>
  <si>
    <t xml:space="preserve">(e) Have operations and support costs been considered in the detailed design?
</t>
  </si>
  <si>
    <t>3.a(6)</t>
  </si>
  <si>
    <t>7.h(2)(a)</t>
  </si>
  <si>
    <t>7.h(2)(b)</t>
  </si>
  <si>
    <t>7.h(2)(c)</t>
  </si>
  <si>
    <t>9.e(1)</t>
  </si>
  <si>
    <t xml:space="preserve">(1) Are key Government / contractor interfaces identified for the T&amp;E program? Does planning reflect Integrated Test Team (ITT) organization and testing (contractor / Developmental Test (DT) / Operational Test (OT))?
</t>
  </si>
  <si>
    <t xml:space="preserve">(2) Is adequate staffing (required expertise and quantity of expertise for both the contractor and the Government) available to execute the test schedule?
</t>
  </si>
  <si>
    <t xml:space="preserve">(13) Will Government and contractor T&amp;E facilities be available to meet the schedule?
</t>
  </si>
  <si>
    <t xml:space="preserve">(2) Are the processes shared by the Government and contractor team?
</t>
  </si>
  <si>
    <t xml:space="preserve">(b) Does both the Government and the developer participate in the software CCB?
</t>
  </si>
  <si>
    <t xml:space="preserve">4. Management metrics relevant to life cycle phase
</t>
  </si>
  <si>
    <t xml:space="preserve">(2) Are CM decisions based on factors that best support implementation of performance-based strategies throughout the product life cycle?
</t>
  </si>
  <si>
    <t xml:space="preserve">(5) Is logistics support included as a part of the life cycle system engineering approach to supportability, including information interoperability requirements?
</t>
  </si>
  <si>
    <t xml:space="preserve">(d) Have life cycle cost estimates, including cost reduction efforts, been developed and validated to optimize total ownership of costs and schedules, including end of life?
</t>
  </si>
  <si>
    <t>(a) Has the long term viability of the COTS and / or GOTS product provider been considered for the program life cycle?</t>
  </si>
  <si>
    <t xml:space="preserve">Note: The DFARs clauses for Data Rights are 252-227-7013 / 7014 / 7015.  In some contracts the FAR clauses 52-227-7013 / 7014 / 7015 may have been used. If there is any doubt about what level of data rights have been procured or if data rights procured are consistent with the life cycle support plans for the product, it is essential that a patent attorney become involved in order to clarify the situation.  The different types of data rights covered in the DFARS are: Unlimited, Government Purpose and Limited.
</t>
  </si>
  <si>
    <t xml:space="preserve">(e) Will PBL Supportability BCAs continue throughout the life cycle process with oversight to ensure reassessment at appropriate supportability trigger points?
</t>
  </si>
  <si>
    <t xml:space="preserve">(f) Are readiness reviews performed periodically throughout the life cycle and do they include supportability factors?
</t>
  </si>
  <si>
    <t xml:space="preserve">(6) Has an activity been designated to provide life cycle support for TAMS, including in-service support for TPSs and logistics support for Peculiar Support Equipment (PSE)?
</t>
  </si>
  <si>
    <t xml:space="preserve">(1) Is a concept of operations for an IDE developed, implemented, and managed throughout the system life cycle to ensure information and data interoperability with other programs and their interfacing logistics systems?
</t>
  </si>
  <si>
    <t xml:space="preserve">(2) Are computer and software products and technical data and the supporting infrastructure outlined through an IDE concept of operations that supports the total life cycle management of associated product?
</t>
  </si>
  <si>
    <t xml:space="preserve">(3) Is contractor support capable of integrating with the defense logistics chain, including logistics C4I and ebusiness routines?
</t>
  </si>
  <si>
    <t xml:space="preserve">(6) Have Cost Analysis Requirements Description (CARD) changes been completed? 
</t>
  </si>
  <si>
    <t xml:space="preserve">b. Did the review agenda address all applicable CDR review elements listed in the SEP?
</t>
  </si>
  <si>
    <t xml:space="preserve">(a) Are organic support requirements and funding defined to transition from interim to organic support?
</t>
  </si>
  <si>
    <t xml:space="preserve">(e) Are exit clauses in the PBL contract sufficient to re-establish organic or commercial support capability?
</t>
  </si>
  <si>
    <t xml:space="preserve">(13) Has the delivery timeline for shipment been identified?
</t>
  </si>
  <si>
    <t xml:space="preserve">(12) Have the PBL contractors been provided with clearance and access verification system for electronic reporting of requisitions and asset status?
</t>
  </si>
  <si>
    <t xml:space="preserve">(17) Has an Integrated Product Team (IPT) been formed to evaluate the PBL candidate?
</t>
  </si>
  <si>
    <t xml:space="preserve">(18) Have all stakeholders been identified and invited as IPT participants to include Defense Logistics Agency (DLA), and FMS participants?
</t>
  </si>
  <si>
    <t xml:space="preserve">(g) Is the support strategy transparent to the user?
</t>
  </si>
  <si>
    <t xml:space="preserve">(e) Does the BCA support product support decision?
</t>
  </si>
  <si>
    <t xml:space="preserve">(b) Is a cost-benefit analysis conducted to determine the appropriateness of implementing a warranty plan?
</t>
  </si>
  <si>
    <t>(g) Is corrective action taken to eliminate or control the hazards, or to reduce the hazard to an acceptable level?</t>
  </si>
  <si>
    <t>(d) Does the system design adequately address aviation life support, escape and survivability requirements?</t>
  </si>
  <si>
    <t xml:space="preserve">Program Risk Assessment Checklist   </t>
  </si>
  <si>
    <t xml:space="preserve">(9) Is there user “buy-in” to the above test planning? Are there provisions for user participation?
</t>
  </si>
  <si>
    <t>4.a(1)</t>
  </si>
  <si>
    <t xml:space="preserve">(1) Is the latest revised estimate of each KPP in accordance with the Acquisition Program Baseline? 
</t>
  </si>
  <si>
    <t xml:space="preserve">(a) How does logistics planning support interoperability requirements and data services provided by other programs?
</t>
  </si>
  <si>
    <t>4.e</t>
  </si>
  <si>
    <t>4.f</t>
  </si>
  <si>
    <t>7.p(3)</t>
  </si>
  <si>
    <t>7.p(4)</t>
  </si>
  <si>
    <t>7.p(5)</t>
  </si>
  <si>
    <t>7.p(6)</t>
  </si>
  <si>
    <t>7.p(7)</t>
  </si>
  <si>
    <t>7.p(8)</t>
  </si>
  <si>
    <t>7.p(9)</t>
  </si>
  <si>
    <t>7.p(10)</t>
  </si>
  <si>
    <t>7.p(11)</t>
  </si>
  <si>
    <t>7.p(12)</t>
  </si>
  <si>
    <t>7.p(13)</t>
  </si>
  <si>
    <t>7.p(14)</t>
  </si>
  <si>
    <t>7.p(15)</t>
  </si>
  <si>
    <t>7.p(16)</t>
  </si>
  <si>
    <t>7.p(17)</t>
  </si>
  <si>
    <t>7.p(18)</t>
  </si>
  <si>
    <t>7.p(19)</t>
  </si>
  <si>
    <t>7.p(20)</t>
  </si>
  <si>
    <t>7.p(21)</t>
  </si>
  <si>
    <t>7.p(22)</t>
  </si>
  <si>
    <t>7.g(2)(a)</t>
  </si>
  <si>
    <t>7.g(3)</t>
  </si>
  <si>
    <t>7.g(4)</t>
  </si>
  <si>
    <t>7.g(5)</t>
  </si>
  <si>
    <t>7.g(6)</t>
  </si>
  <si>
    <t>7.g(7)</t>
  </si>
  <si>
    <t>7.g(8)</t>
  </si>
  <si>
    <t>7.g(9)</t>
  </si>
  <si>
    <t>7.g(10)</t>
  </si>
  <si>
    <t>7.g(11)</t>
  </si>
  <si>
    <t>7.g(12)</t>
  </si>
  <si>
    <t>7.g(13)</t>
  </si>
  <si>
    <t>7.g(14)</t>
  </si>
  <si>
    <t xml:space="preserve">(a) Are technical manuals developed prior to the development of training materials?
</t>
  </si>
  <si>
    <t xml:space="preserve">(b) Are instructor guides, course curriculum and student guides, as well as audio-visual training aids, developed for classroom training?
</t>
  </si>
  <si>
    <t xml:space="preserve">(g) Is BIT filtering applied to minimize false alarms?
</t>
  </si>
  <si>
    <t xml:space="preserve">(i) Can BIT software be revised independently and without change to the operating software?
</t>
  </si>
  <si>
    <t>7.m(5)(a)</t>
  </si>
  <si>
    <t>7.m(5)(b)</t>
  </si>
  <si>
    <t>7.m(5)(c)</t>
  </si>
  <si>
    <t>7.m(5)(d)</t>
  </si>
  <si>
    <t>7.m(6)</t>
  </si>
  <si>
    <t>7.m(6)(a)</t>
  </si>
  <si>
    <t>7.m(6)(b)</t>
  </si>
  <si>
    <t>8.d</t>
  </si>
  <si>
    <t>8.e</t>
  </si>
  <si>
    <t>8.f</t>
  </si>
  <si>
    <t>8.g</t>
  </si>
  <si>
    <t>8.h</t>
  </si>
  <si>
    <t>7.b(1)</t>
  </si>
  <si>
    <t>7.b(2)</t>
  </si>
  <si>
    <t xml:space="preserve">(4) Has cost of acquiring, licensing and configuring COTS and / or GOTS computer hardware and software been considered?
</t>
  </si>
  <si>
    <t>(2) Have COTS and / or GOTS computer hardware and software obsolescence and upgrade impacts been considered as part of the estimate?</t>
  </si>
  <si>
    <t xml:space="preserve">(a) Does the COTS, GOTS and / or reused software’s implementation meet the software requirements allocated to it?
</t>
  </si>
  <si>
    <t xml:space="preserve">(c) Is the COTS, GOTS or reused software fully tested and reliable?  If not, have adequate schedule and resources been included to test and rework it?  If not, why is it being used?
</t>
  </si>
  <si>
    <t>(b) Has the likely impact of updating a component of COTS and / or GOTS computer hardware or software been considered in respect to how it may force other COTS and / or GOTS upgrades?</t>
  </si>
  <si>
    <t xml:space="preserve">k. Computer / software CIs
</t>
  </si>
  <si>
    <t xml:space="preserve">d. Has the risk assessment addressed future risks to developmental test, operational test, training, and production / fielding of the system?
</t>
  </si>
  <si>
    <t xml:space="preserve">13. Completion / Exit Criteria
</t>
  </si>
  <si>
    <t xml:space="preserve">(1) For computer / software CIs, is there sufficient detail to enable coding and testing to begin?
</t>
  </si>
  <si>
    <t>6.d(5)</t>
  </si>
  <si>
    <t>6.h</t>
  </si>
  <si>
    <t>6.g</t>
  </si>
  <si>
    <t>6.h(1)</t>
  </si>
  <si>
    <t>6.h(2)</t>
  </si>
  <si>
    <t xml:space="preserve">(1) Is the WBS consistent with the technical risks of the program?
</t>
  </si>
  <si>
    <t xml:space="preserve">d. Have all prior logistics review RFAs been properly dispositioned and closed?
</t>
  </si>
  <si>
    <t>logistics, interoperability</t>
  </si>
  <si>
    <t>logistics, risk</t>
  </si>
  <si>
    <t>software, risk</t>
  </si>
  <si>
    <t>software, training</t>
  </si>
  <si>
    <t>risk, logistics</t>
  </si>
  <si>
    <t>7.i</t>
  </si>
  <si>
    <t xml:space="preserve">(3) Are the work packages based on earned value vice level of effort?
</t>
  </si>
  <si>
    <t xml:space="preserve">(4) Is the EVM data consistent with known technical risks and challenges in the program?
 </t>
  </si>
  <si>
    <t xml:space="preserve">(a) Has DMSMS total ownership cost and cost avoidance been estimated?
</t>
  </si>
  <si>
    <t xml:space="preserve">(b) Is the current and out-year budget established and planned based on DMSMS forecast, tracking, and mitigation efforts?
</t>
  </si>
  <si>
    <t>logistics, training</t>
  </si>
  <si>
    <t xml:space="preserve">(d) Are reviews scheduled in time to support programmatic reviews?
</t>
  </si>
  <si>
    <t xml:space="preserve">9.c(11) </t>
  </si>
  <si>
    <t xml:space="preserve">9.c(12) </t>
  </si>
  <si>
    <t>9.l(1)(a)</t>
  </si>
  <si>
    <t>9.l(1)(b)</t>
  </si>
  <si>
    <t>9.l(1)(c)</t>
  </si>
  <si>
    <t>9.l(1)(d)</t>
  </si>
  <si>
    <t>9.l(1)(e)</t>
  </si>
  <si>
    <t>9.l(1)(f)</t>
  </si>
  <si>
    <t>9.l(1)(g)</t>
  </si>
  <si>
    <t>9.l(1)(h)</t>
  </si>
  <si>
    <t>9.l(1)(i)</t>
  </si>
  <si>
    <t>9.l(1)(j)</t>
  </si>
  <si>
    <t>9.l(1)(k)</t>
  </si>
  <si>
    <t>9.l(1)(l)</t>
  </si>
  <si>
    <t>9.l(1)(m)</t>
  </si>
  <si>
    <t>9.l(1)(n)</t>
  </si>
  <si>
    <t>9.l(1)(o)</t>
  </si>
  <si>
    <t>9.l(1)(p)</t>
  </si>
  <si>
    <t>9.n(2)(a)</t>
  </si>
  <si>
    <t>9.n(2)(b)</t>
  </si>
  <si>
    <t>9.n(2)(c)</t>
  </si>
  <si>
    <t>9.n(2)(d)</t>
  </si>
  <si>
    <t>9.n(3)(a)</t>
  </si>
  <si>
    <t>9.n(4)(a)</t>
  </si>
  <si>
    <t>9.n(4)(b)</t>
  </si>
  <si>
    <t>9.o(1)</t>
  </si>
  <si>
    <t>9.o(2)</t>
  </si>
  <si>
    <t>9.o(3)</t>
  </si>
  <si>
    <t>9.o(4)</t>
  </si>
  <si>
    <t>9.o(5)</t>
  </si>
  <si>
    <t>9.o(6)</t>
  </si>
  <si>
    <t>9.o(7)</t>
  </si>
  <si>
    <t>9.o(7)(a)</t>
  </si>
  <si>
    <t>9.o(7)(b)</t>
  </si>
  <si>
    <t>9.o(7)(c)</t>
  </si>
  <si>
    <t>9.o(7)(d)</t>
  </si>
  <si>
    <t xml:space="preserve">(22) Are the program's legacy systems and support structures planned for PBL establishment and implementation, to include using the PSI to facilitate transition?
</t>
  </si>
  <si>
    <t xml:space="preserve">(5) Is the PBL strategy being reviewed to evaluate best value and performance options against cost and performance parameters?
</t>
  </si>
  <si>
    <r>
      <t>(</t>
    </r>
    <r>
      <rPr>
        <sz val="10"/>
        <rFont val="Times New Roman"/>
        <family val="1"/>
      </rPr>
      <t>I</t>
    </r>
    <r>
      <rPr>
        <sz val="10"/>
        <rFont val="Arial"/>
        <family val="2"/>
      </rPr>
      <t xml:space="preserve">) If this is a commercial depot, is the contract awarded?
</t>
    </r>
  </si>
  <si>
    <r>
      <t>(</t>
    </r>
    <r>
      <rPr>
        <sz val="10"/>
        <rFont val="Times New Roman"/>
        <family val="1"/>
      </rPr>
      <t>II</t>
    </r>
    <r>
      <rPr>
        <sz val="10"/>
        <rFont val="Arial"/>
        <family val="2"/>
      </rPr>
      <t xml:space="preserve">) When will the depot manager certify the depot for support of the system?
</t>
    </r>
  </si>
  <si>
    <r>
      <t>(</t>
    </r>
    <r>
      <rPr>
        <sz val="10"/>
        <rFont val="Times New Roman"/>
        <family val="1"/>
      </rPr>
      <t>III</t>
    </r>
    <r>
      <rPr>
        <sz val="10"/>
        <rFont val="Arial"/>
        <family val="2"/>
      </rPr>
      <t xml:space="preserve">) When will all organic depot personnel be trained and all required equipment, tools, etc., be in place to perform depot maintenance?
</t>
    </r>
  </si>
  <si>
    <t>1.b(1)</t>
  </si>
  <si>
    <t>1.b(2)</t>
  </si>
  <si>
    <t>1.b(3)</t>
  </si>
  <si>
    <t>1.b(5)</t>
  </si>
  <si>
    <t>1.b(6)</t>
  </si>
  <si>
    <t>1.b(7)</t>
  </si>
  <si>
    <t>1.b(8)</t>
  </si>
  <si>
    <t>1.b(9)</t>
  </si>
  <si>
    <t>1.b(10)</t>
  </si>
  <si>
    <t>3.a(1)</t>
  </si>
  <si>
    <t xml:space="preserve">(1) Have production processes been considered in the detailed design?
</t>
  </si>
  <si>
    <t>Risk Character</t>
  </si>
  <si>
    <t xml:space="preserve">c. Is the detailed design of each CI consistent with the system test planning and approach?
</t>
  </si>
  <si>
    <t xml:space="preserve">(a) Has the Test and Evaluation Master Plan (TEMP) been updated to reflect the required detail for the CDR timeframe? Does Section V of the TEMP address all required resources?
</t>
  </si>
  <si>
    <t xml:space="preserve">(11) Are training requirements documented for Development Test &amp; Evaluation (DT&amp;E) and Operational Test &amp; Evaluation (OT&amp;E)?
</t>
  </si>
  <si>
    <t xml:space="preserve">(a) Are terminal training objectives defined in detail?
</t>
  </si>
  <si>
    <t xml:space="preserve">(3) Training Outline and Curricula Design
</t>
  </si>
  <si>
    <t>9.o(7)(e)</t>
  </si>
  <si>
    <t>9.o(7)(f)</t>
  </si>
  <si>
    <t>9.o(8)</t>
  </si>
  <si>
    <t>9.o(9)</t>
  </si>
  <si>
    <t>9.o(10)</t>
  </si>
  <si>
    <t>9.o(11)</t>
  </si>
  <si>
    <t>9.o(12)</t>
  </si>
  <si>
    <t>9.o(13)</t>
  </si>
  <si>
    <t>9.o(14)</t>
  </si>
  <si>
    <t>9.o(15)</t>
  </si>
  <si>
    <t>6.k(5)(a)</t>
  </si>
  <si>
    <t>6.k(5)(b)</t>
  </si>
  <si>
    <t>6.k(6)</t>
  </si>
  <si>
    <t>6.k(7)</t>
  </si>
  <si>
    <t>6.k(8)</t>
  </si>
  <si>
    <t>6.k(9)</t>
  </si>
  <si>
    <t>6.k(10)</t>
  </si>
  <si>
    <t>7.a(1)(c)</t>
  </si>
  <si>
    <t>7.a(1)(d)</t>
  </si>
  <si>
    <t>7.a(1)(e)</t>
  </si>
  <si>
    <t>7.a(1)(f)</t>
  </si>
  <si>
    <t>7.a(1)(g)</t>
  </si>
  <si>
    <t>7.a(1)(h)</t>
  </si>
  <si>
    <t xml:space="preserve">(4) With specific consideration of performance requirements, do trade studies consider alternate operating and support concepts?
</t>
  </si>
  <si>
    <t xml:space="preserve">(f) Do the funding requirements in the LRFS coincide with the support requirements in the PSP and other planning documents?
</t>
  </si>
  <si>
    <t xml:space="preserve">(b) Have alternative logistics concepts been adequately considered and preliminary cost-benefit trades conducted to justify the product support strategy in the PSP?
</t>
  </si>
  <si>
    <t xml:space="preserve">(4) Are the facilities / infrastructure support requirements documented in the PSP, LRFS, and / or the program’s Facilities Management Plan or its equivalent?
</t>
  </si>
  <si>
    <t xml:space="preserve">h. Are the current logistics documents available for review (PSP, LRFS, Preliminary Maintenance Plan)?
</t>
  </si>
  <si>
    <t xml:space="preserve">(b) Does the BCA identify all stakeholder roles and responsibilities?
</t>
  </si>
  <si>
    <t xml:space="preserve">(c) Does the BCA identify sources and data to collect and use?
</t>
  </si>
  <si>
    <t xml:space="preserve">(e) Are BCAs used to support individual PBL decisions made between alternatives?
</t>
  </si>
  <si>
    <t xml:space="preserve">(11) Do the supportability analyses with the associated BCA assess the sparing approach (e.g., PBL or legacy support posture)?
</t>
  </si>
  <si>
    <t xml:space="preserve">(16) Logistics Requirements and Funding - Are the funding shortfalls to the PBL requirements and impacts identified, prioritized, fully documented and addressed to the program manager and resource sponsor?
</t>
  </si>
  <si>
    <t xml:space="preserve">(f) Are technical (data) requirements current and sufficient under the exit clause of the contract (i.e., does the Government purchase the data or simply access the data)?
</t>
  </si>
  <si>
    <t xml:space="preserve">(h) Have the PBL strategy and its implementation been reviewed for impacts to Integrated Logistics Support (ILS) elements?
</t>
  </si>
  <si>
    <t xml:space="preserve">(9) Is the detailed design producible within the production budget?
</t>
  </si>
  <si>
    <t>logistics, software</t>
  </si>
  <si>
    <t>6.d(3)</t>
  </si>
  <si>
    <t>6.d(4)</t>
  </si>
  <si>
    <t>7.m(1)</t>
  </si>
  <si>
    <t xml:space="preserve">(4) Are the requirements tracked, traced, and modeled using an automated tool?
</t>
  </si>
  <si>
    <t>2.g</t>
  </si>
  <si>
    <t>(p) Do plans describe decision support analysis concerning system modernization, technology insertion, block upgrades, etc?</t>
  </si>
  <si>
    <t>logistics, programmatic</t>
  </si>
  <si>
    <t>logistics, T&amp;E</t>
  </si>
  <si>
    <t>logistics, software, technology</t>
  </si>
  <si>
    <t>4.b(5)</t>
  </si>
  <si>
    <t xml:space="preserve">(b) Are funding requirements identified in the Acquisition Program Baseline?
</t>
  </si>
  <si>
    <t>logistics, risk, programmatic</t>
  </si>
  <si>
    <t>6.i</t>
  </si>
  <si>
    <t xml:space="preserve">(b) Is the CARD consistent with the product baseline and do cost estimates reflect the CARD content?
</t>
  </si>
  <si>
    <t xml:space="preserve">(c) Has development cost been considered in the detailed design?
</t>
  </si>
  <si>
    <t xml:space="preserve">(1)  Have all of the ESOH program requirements been achieved or risks mitigated, and solutions integrated into the complete system design?
</t>
  </si>
  <si>
    <t xml:space="preserve">(3) Has the software estimate been updated based upon actual measured project software development performance and productivity to date?
</t>
  </si>
  <si>
    <t xml:space="preserve">(c) Have logistics problems been identified using RMA data and has a POA&amp;M been developed for corrective actions?
</t>
  </si>
  <si>
    <t xml:space="preserve">(g) Are resource requirements specified for training equipment, materials, facilities, and personnel?
</t>
  </si>
  <si>
    <t xml:space="preserve">j. Packaging, Handling, Storage, and Transportation (PHS&amp;T)
</t>
  </si>
  <si>
    <t xml:space="preserve">(6) Is the facilities requirement development process integrated with the supportability analysis process?
</t>
  </si>
  <si>
    <t xml:space="preserve">(7) Has environmental planning been performed and documentation provided in accordance with environmental regulation (NEPA / E.O. 12114) for new construction or modification of existing facilities?
</t>
  </si>
  <si>
    <t xml:space="preserve">(8) Has the program assessed (e.g., site surveys and trade studies) all means of satisfying a facility requirement prior to selecting the use of MILCON?
</t>
  </si>
  <si>
    <t xml:space="preserve">(9) For construction or alterations less than $750,000, has the program office identified funding to support the construction, and is the contract award in process?
</t>
  </si>
  <si>
    <t xml:space="preserve">(10) For projects in excess of $750,000 (classified as MILCON), have congressional authorization and funding been approved?
</t>
  </si>
  <si>
    <t>Comments / Mitigation</t>
  </si>
  <si>
    <r>
      <t>R = Red,</t>
    </r>
    <r>
      <rPr>
        <b/>
        <sz val="10"/>
        <rFont val="Arial"/>
        <family val="2"/>
      </rPr>
      <t xml:space="preserve"> </t>
    </r>
    <r>
      <rPr>
        <b/>
        <sz val="10"/>
        <color indexed="13"/>
        <rFont val="Arial"/>
        <family val="2"/>
      </rPr>
      <t>Y = Yellow,</t>
    </r>
    <r>
      <rPr>
        <b/>
        <sz val="10"/>
        <rFont val="Arial"/>
        <family val="2"/>
      </rPr>
      <t xml:space="preserve"> </t>
    </r>
    <r>
      <rPr>
        <b/>
        <sz val="10"/>
        <color indexed="17"/>
        <rFont val="Arial"/>
        <family val="2"/>
      </rPr>
      <t>G = Green,</t>
    </r>
    <r>
      <rPr>
        <b/>
        <sz val="10"/>
        <rFont val="Arial"/>
        <family val="2"/>
      </rPr>
      <t xml:space="preserve"> </t>
    </r>
    <r>
      <rPr>
        <b/>
        <sz val="10"/>
        <color indexed="9"/>
        <rFont val="Arial"/>
        <family val="2"/>
      </rPr>
      <t>U = Unknown / Unavailable,</t>
    </r>
    <r>
      <rPr>
        <b/>
        <sz val="10"/>
        <rFont val="Arial"/>
        <family val="2"/>
      </rPr>
      <t xml:space="preserve"> NA = Not Applicable</t>
    </r>
  </si>
  <si>
    <t>PQM, risk, T&amp;E, programmatic</t>
  </si>
  <si>
    <t xml:space="preserve">(c) Has the system design taken into account any limitations or restrictions on Radio Frequency (RF) spectrum use contained in the Military Communications-Electronics Board (MCEB) approved design guidance recommendations?
</t>
  </si>
  <si>
    <t xml:space="preserve">(2) Have the above requirements and constraints been captured in the product baseline (approved product specifications) and traceable back through the updated allocated baseline and functional baselines to the system specification and CDD / CPD?
</t>
  </si>
  <si>
    <t xml:space="preserve">(b) Do the program human-machine-interface concepts conform to Human Factors Engineering (HFE) standards in MIL-STD-1472 and American Standard of Testing Materials (ASTM) 1166?
</t>
  </si>
  <si>
    <t>7.b(14)(c)</t>
  </si>
  <si>
    <t>7.b(14)(d)</t>
  </si>
  <si>
    <t>7.b(14)(e)</t>
  </si>
  <si>
    <t>7.b(15)</t>
  </si>
  <si>
    <t>7.b(16)</t>
  </si>
  <si>
    <t>7.b(17)</t>
  </si>
  <si>
    <t>7.b(18)</t>
  </si>
  <si>
    <t>risk, HSI, programmatic</t>
  </si>
  <si>
    <t>7.b(24)</t>
  </si>
  <si>
    <t>7.b(25)</t>
  </si>
  <si>
    <t>2.d(1)</t>
  </si>
  <si>
    <t>2.d(2)</t>
  </si>
  <si>
    <t>2.h(1)</t>
  </si>
  <si>
    <t>2.h(2)</t>
  </si>
  <si>
    <t>2.j(1)</t>
  </si>
  <si>
    <t>2.j(2)</t>
  </si>
  <si>
    <t>2.j(3)</t>
  </si>
  <si>
    <t>2.j(3)(a)</t>
  </si>
  <si>
    <t>2.j(3)(b)</t>
  </si>
  <si>
    <t>2.j(3)(c)</t>
  </si>
  <si>
    <t>2.j(3)(d)</t>
  </si>
  <si>
    <t>2.j(3)(e)</t>
  </si>
  <si>
    <t>2.j(3)(f)</t>
  </si>
  <si>
    <t xml:space="preserve">(b) Has a UID implementation plan been drafted as per Office of the Secretary of Defense (OSD) policy and has it been submitted, approved, and updated?
</t>
  </si>
  <si>
    <t>6.i(2)(f)</t>
  </si>
  <si>
    <t>6.i(2)(g)</t>
  </si>
  <si>
    <t>7.h</t>
  </si>
  <si>
    <t>7.h(4)(a)</t>
  </si>
  <si>
    <t>7.h(4)(b)</t>
  </si>
  <si>
    <t>7.h(4)(c)</t>
  </si>
  <si>
    <t>7.h(4)(d)</t>
  </si>
  <si>
    <t>7.h(4)(e)</t>
  </si>
  <si>
    <t>7.h(4)(f)</t>
  </si>
  <si>
    <t>7.h(4)(g)</t>
  </si>
  <si>
    <t>7.h(4)(h)</t>
  </si>
  <si>
    <t>7.i(5)(f)</t>
  </si>
  <si>
    <t xml:space="preserve">(d) Is maximum embedded on-board training capability in deployed equipment used?
</t>
  </si>
  <si>
    <t xml:space="preserve">(e) Are pre-faulted modules or software to simulate faults for diagnostics training used?
</t>
  </si>
  <si>
    <t>4.i</t>
  </si>
  <si>
    <t>4.i(1)</t>
  </si>
  <si>
    <t>4.i(2)</t>
  </si>
  <si>
    <t>4.i(3)</t>
  </si>
  <si>
    <t>4.i(4)</t>
  </si>
  <si>
    <t>4.i(5)</t>
  </si>
  <si>
    <t>4.i(6)</t>
  </si>
  <si>
    <t>4.k(5)</t>
  </si>
  <si>
    <t>4.k(6)</t>
  </si>
  <si>
    <t>4.k(7)</t>
  </si>
  <si>
    <t>4.k(8)</t>
  </si>
  <si>
    <t>4.k(9)</t>
  </si>
  <si>
    <t>4.k(10)</t>
  </si>
  <si>
    <t>4.l(1)(a)</t>
  </si>
  <si>
    <t>4.l(1)(b)</t>
  </si>
  <si>
    <t>4.l(1)(c)</t>
  </si>
  <si>
    <t>4.l(1)(d)</t>
  </si>
  <si>
    <t>4.l(1)(e)</t>
  </si>
  <si>
    <t>4.l(1)(f)</t>
  </si>
  <si>
    <t>4.l(1)(g)</t>
  </si>
  <si>
    <t>4.l(1)(h)</t>
  </si>
  <si>
    <t>4.l(1)(i)</t>
  </si>
  <si>
    <t>Technical Discipline</t>
  </si>
  <si>
    <t>T&amp;E</t>
  </si>
  <si>
    <t>4.d</t>
  </si>
  <si>
    <t>7.c(5)</t>
  </si>
  <si>
    <t>7.c(6)</t>
  </si>
  <si>
    <t>7.b(21)(m)</t>
  </si>
  <si>
    <t>7.b(21)(n)</t>
  </si>
  <si>
    <t>7.b(21)(o)</t>
  </si>
  <si>
    <t>7.b(21)(p)</t>
  </si>
  <si>
    <t xml:space="preserve">(29) Has an exit strategy been developed and is it contained in contractual PBL documentation that provides DMSMS configuration data access necessary to transition product support capability?
</t>
  </si>
  <si>
    <t xml:space="preserve">(40) Does the technical data package that supports the DMSMS mitigation strategy, include specifications, technical manuals, engineering drawings, and product data models that provide appropriate level of detail for reprocurement, maintenance and manufacture of the product?
</t>
  </si>
  <si>
    <t xml:space="preserve">(45) Are the program, design, and production readiness reviews of contractor DMSMS management effective?
</t>
  </si>
  <si>
    <t xml:space="preserve">(46) Has provisioning screening required for maximum use of existing supply items been completed?
</t>
  </si>
  <si>
    <t xml:space="preserve">(47) Are the contractors’ DMSMS programs assessed to ensure that program requirements are met?
</t>
  </si>
  <si>
    <t xml:space="preserve">(48) Are the DMSMS considerations incorporated into the PSP and Post Production Support Plan?
</t>
  </si>
  <si>
    <t xml:space="preserve">(49) Are items that are single source and those for which the Government cannot obtain data rights and the associated corrective action plans identified?
</t>
  </si>
  <si>
    <t xml:space="preserve">(52) Is a program reprocurement engineering support agreement  in place?
</t>
  </si>
  <si>
    <t xml:space="preserve">(53) Is there monitoring of usage and anticipated demand versus items available for DMSMS mitigation planning throughout the items life cycle?
</t>
  </si>
  <si>
    <t>7.p(23)</t>
  </si>
  <si>
    <t>7.p(24)</t>
  </si>
  <si>
    <t>7.p(25)</t>
  </si>
  <si>
    <t>7.p(26)</t>
  </si>
  <si>
    <t>7.p(27)</t>
  </si>
  <si>
    <t>7.p(27)(a)</t>
  </si>
  <si>
    <t>7.p(27)(b)</t>
  </si>
  <si>
    <t>7.p(27)(c)</t>
  </si>
  <si>
    <t>7.p(27)(d)</t>
  </si>
  <si>
    <t>7.p(28)</t>
  </si>
  <si>
    <t>7.p(29)</t>
  </si>
  <si>
    <t>7.p(30)</t>
  </si>
  <si>
    <t>7.p(31)</t>
  </si>
  <si>
    <t>7.p(32)</t>
  </si>
  <si>
    <t>7.p(33)</t>
  </si>
  <si>
    <t>7.p(34)</t>
  </si>
  <si>
    <t>7.p(35)</t>
  </si>
  <si>
    <t>7.p(36)</t>
  </si>
  <si>
    <t>7.p(37)</t>
  </si>
  <si>
    <t>7.p(38)</t>
  </si>
  <si>
    <t>7.p(39)</t>
  </si>
  <si>
    <t>7.p(40)</t>
  </si>
  <si>
    <t>7.p(41)</t>
  </si>
  <si>
    <t>7.p(42)</t>
  </si>
  <si>
    <t>7.p(43)</t>
  </si>
  <si>
    <t>7.p(44)</t>
  </si>
  <si>
    <t>7.p(45)</t>
  </si>
  <si>
    <t>7.p(46)</t>
  </si>
  <si>
    <t>7.p(47)</t>
  </si>
  <si>
    <t>7.p(48)</t>
  </si>
  <si>
    <t>7.p(49)</t>
  </si>
  <si>
    <t>7.p(50)</t>
  </si>
  <si>
    <t>7.p(51)</t>
  </si>
  <si>
    <t>7.p(52)</t>
  </si>
  <si>
    <t>7.p(53)</t>
  </si>
  <si>
    <t xml:space="preserve">b. Are key Government / contractor interfaces identified and are these consistent with program risks?
</t>
  </si>
  <si>
    <t xml:space="preserve">(b) Does the program have a plan to recycle or dispose of system replaceable and disposable components (such as metals, plastics, electronic components, oils, coolants and refrigerants) during system life and end of service life?
</t>
  </si>
  <si>
    <t xml:space="preserve">(b) Will the PBL contract be structured to provide performance incentives?
</t>
  </si>
  <si>
    <t xml:space="preserve">(9) Is the PBL performance continuously assessed?
</t>
  </si>
  <si>
    <t>9.m</t>
  </si>
  <si>
    <t>9.m(1)</t>
  </si>
  <si>
    <t>9.n</t>
  </si>
  <si>
    <t>9.n(1)</t>
  </si>
  <si>
    <t>9.n(2)</t>
  </si>
  <si>
    <t>11.i(2)</t>
  </si>
  <si>
    <t>11.i(1)</t>
  </si>
  <si>
    <t>11.i</t>
  </si>
  <si>
    <t xml:space="preserve">h. Have cost and schedule impacts for supportability and logistics risk mitigation been documented and identified in the LRFS?
</t>
  </si>
  <si>
    <t xml:space="preserve">(2) T&amp;E Equipment Design
</t>
  </si>
  <si>
    <t xml:space="preserve">(b) Are the data processing system requirements for the test solidified?
</t>
  </si>
  <si>
    <t xml:space="preserve">(g) Has CI weight and its impact of overall system weight been considered and properly traded?
</t>
  </si>
  <si>
    <t>12.a</t>
  </si>
  <si>
    <t>12.b</t>
  </si>
  <si>
    <t>12.b(1)</t>
  </si>
  <si>
    <t>12.c</t>
  </si>
  <si>
    <t>7.m(4)(a)</t>
  </si>
  <si>
    <t>5.d(3)</t>
  </si>
  <si>
    <t xml:space="preserve">(3) Have the responsibilities for quality efforts been updated?
</t>
  </si>
  <si>
    <t>6.h(5)</t>
  </si>
  <si>
    <t xml:space="preserve">(5) Have the requirements of ISO 9001 regarding Product Realization been recognized by the contractor and are they being complied with? 
</t>
  </si>
  <si>
    <t xml:space="preserve">logistics, T&amp;E, HSI, training,  software, PQM, technology, risk, programmatic, interoperability </t>
  </si>
  <si>
    <t>6.h(3)</t>
  </si>
  <si>
    <t>6.h(4)</t>
  </si>
  <si>
    <t xml:space="preserve">e. Risk Management processes as detailed in the Risk Management Plan
</t>
  </si>
  <si>
    <t>6.e(5)</t>
  </si>
  <si>
    <t>6.e(6)</t>
  </si>
  <si>
    <t>6.e(7)</t>
  </si>
  <si>
    <t>9.i</t>
  </si>
  <si>
    <t>9.f(1)</t>
  </si>
  <si>
    <t>9.j</t>
  </si>
  <si>
    <t>9.k</t>
  </si>
  <si>
    <t xml:space="preserve">e. Is the program using an effective Integrated Digital Environment (IDE) to store data?
</t>
  </si>
  <si>
    <t>7.i(2)(a)</t>
  </si>
  <si>
    <t>7.i(2)(f)</t>
  </si>
  <si>
    <t>7.i(2)(g)</t>
  </si>
  <si>
    <t>7.i(2)(h)</t>
  </si>
  <si>
    <t>7.i(2)(i)</t>
  </si>
  <si>
    <t>7.i(2)(j)</t>
  </si>
  <si>
    <t>7.i(4)(f)</t>
  </si>
  <si>
    <t>7.i(4)(g)</t>
  </si>
  <si>
    <t>7.i(5)(e)</t>
  </si>
  <si>
    <t>7.i(6)(a)</t>
  </si>
  <si>
    <t>7.i(6)(b)</t>
  </si>
  <si>
    <t>7.i(6)(c)</t>
  </si>
  <si>
    <t>7.i(6)(d)</t>
  </si>
  <si>
    <t xml:space="preserve">(b) Have program systems safety requirements and goals been successfully achieved per MIL-STD-882 at an optimal level?
</t>
  </si>
  <si>
    <t xml:space="preserve">(e) Are hazard risk and assessment criteria specified for operating and support personnel, facilities, and the weapon system?
</t>
  </si>
  <si>
    <t xml:space="preserve">(d) Has an analysis been conducted to ascertain the level of effort required, period of implementation, and cost of UID implementation?
</t>
  </si>
  <si>
    <t xml:space="preserve">(e) Has the appropriate amount of funding required to implement UID (on applicable components and items) been identified, budgeted, allocated, and added to the LRFS?
</t>
  </si>
  <si>
    <t xml:space="preserve">(f) Do the applicable industrial partners have a plan for UID implementation?
</t>
  </si>
  <si>
    <t>hardware, technology</t>
  </si>
  <si>
    <t>hardware, interoperability</t>
  </si>
  <si>
    <t>HSI, hardware</t>
  </si>
  <si>
    <t xml:space="preserve">o. Computer Resources
</t>
  </si>
  <si>
    <t xml:space="preserve">(c) What are the criteria for making changes to the system, allocated, and product baselines?  
</t>
  </si>
  <si>
    <r>
      <t>(e)</t>
    </r>
    <r>
      <rPr>
        <sz val="10"/>
        <rFont val="Times New Roman"/>
        <family val="1"/>
      </rPr>
      <t xml:space="preserve"> </t>
    </r>
    <r>
      <rPr>
        <sz val="10"/>
        <rFont val="Arial"/>
        <family val="2"/>
      </rPr>
      <t xml:space="preserve">What are the criteria for approving, disapproving, opening, closing, deferring, etc., defects against software work products (documents and software)?
</t>
    </r>
  </si>
  <si>
    <t xml:space="preserve">(f) How is it ensured that defect corrections are not lost in subsequent software work product releases?
</t>
  </si>
  <si>
    <t>9.o(7)(g)</t>
  </si>
  <si>
    <t xml:space="preserve">(g) How is it ensured that the correct versions of the different software work products are associated with each other?  
Example: How do we ensure that the correct version of the software requirements, software design, software source, software executables and software test procedures are all associated?
</t>
  </si>
  <si>
    <t xml:space="preserve">hardware, risk, T&amp;E, training, logistics, PQM,  HSI, technology, programmatic </t>
  </si>
  <si>
    <t>hardware, risk</t>
  </si>
  <si>
    <t>risk, T&amp;E, training, PQM, HSI, hardware</t>
  </si>
  <si>
    <t xml:space="preserve">hardware, T&amp;E, HSI, logistics, PQM, training, software, risk, technology, programmatic, interoperability </t>
  </si>
  <si>
    <t xml:space="preserve">12. Certification and Legal Requirements
</t>
  </si>
  <si>
    <t xml:space="preserve">logistics, T&amp;E, HSI, training,   technology, hardware, software, risk, programmatic, interoperability </t>
  </si>
  <si>
    <t xml:space="preserve">(1) Have appropriate statutory and regulatory information requirements from Enclosure (3) of DoD Instruction 5000.2 been presented or complied with?
</t>
  </si>
  <si>
    <t xml:space="preserve">b. Service and Platform Specific Requirements
</t>
  </si>
  <si>
    <t xml:space="preserve">logistics, T&amp;E, HSI, training, technology, software, risk, programmatic, interoperability </t>
  </si>
  <si>
    <t xml:space="preserve">training, logistics, T&amp;E, HSI, hardware, software, PQM, technology, risk, programmatic, interoperability </t>
  </si>
  <si>
    <t xml:space="preserve">hardware, logistics, T&amp;E, HSI, training,   technology, software, risk, programmatic, interoperability </t>
  </si>
  <si>
    <t xml:space="preserve">hardware, logistics, T&amp;E, HSI, training,  software, PQM, technology, risk, programmatic, interoperability </t>
  </si>
  <si>
    <t xml:space="preserve">c. Flight Certification
</t>
  </si>
  <si>
    <t xml:space="preserve">(2) If appropriate, have all critical safety items and critical application items been identified?
</t>
  </si>
  <si>
    <t xml:space="preserve">b. Were the proper technical disciplines represented at the review?  
</t>
  </si>
  <si>
    <t xml:space="preserve">c. If applicable, were all required flight clearance performance monitors involved and do they concur with the detailed design?
</t>
  </si>
  <si>
    <t xml:space="preserve">d. Typical Exit Criteria include:
</t>
  </si>
  <si>
    <t>hardware, technology, HSI, programmatic</t>
  </si>
  <si>
    <t>risk, HSI, hardware, programmatic</t>
  </si>
  <si>
    <t xml:space="preserve">(4) Are the risks known and manageable for DT / OT?
</t>
  </si>
  <si>
    <t>PQM, HSI, hardware, programmatic</t>
  </si>
  <si>
    <t xml:space="preserve">(17)  Is an engineering release system utilized to control change, manufacturing, and acceptance processes?
</t>
  </si>
  <si>
    <t xml:space="preserve">(18) Is a configuration control board established that includes logistics representation?
</t>
  </si>
  <si>
    <t xml:space="preserve">(19) Is the configuration status accounting information maintained in a CM database? (may include such information as the as-designed, as-built, as-delivered or as-modified configuration of the product as well as of any replaceable components within the product along with the associated product and technical data.)
</t>
  </si>
  <si>
    <t xml:space="preserve">(20) Has traceability of requirements from the top-level documentation through all subordinate levels been documented?
</t>
  </si>
  <si>
    <t xml:space="preserve">(23) What are the impacts and workarounds of multiple configurations?
</t>
  </si>
  <si>
    <t>6.b(24)</t>
  </si>
  <si>
    <t xml:space="preserve">(24) Are changes to the managed CI configurations controlled and tracked to higher level  (System Specification and CDD / CPD), and lower level (detailed design) documents?
</t>
  </si>
  <si>
    <t xml:space="preserve">(8) Do the program test processes, as detailed in the TEMP and the contractor's overarching T&amp;E Strategy, appropriately address the end-to-end testing of SoS / FoS distributed services?
 </t>
  </si>
  <si>
    <t>6.c(9)</t>
  </si>
  <si>
    <t xml:space="preserve">(6) Are the technical teams working against a defined technical baseline?
</t>
  </si>
  <si>
    <t xml:space="preserve">(5) Are the SE processes adequate to support the technical requirements of the technical reviews? 
</t>
  </si>
  <si>
    <t xml:space="preserve">(f) Does TEMP reflect Net-Centric Operations and Warfare requirements?
</t>
  </si>
  <si>
    <t xml:space="preserve">(4)  Is there a plan for a deficiency documentation and tracking system?
</t>
  </si>
  <si>
    <t xml:space="preserve">(r) Is the provisioning technical documentation being procured adequate to support end items that have parts subject to failure or replacement and require maintenance at any level?
</t>
  </si>
  <si>
    <t>(j) Does provisioning documentation identify the category codes (e.g., source, maintenance and recoverability codes) are identified for support equipment?</t>
  </si>
  <si>
    <t xml:space="preserve">b. Performance Based Logistics (PBL)
</t>
  </si>
  <si>
    <t>(1) If the Reliability-Centered Maintenance (RCM) approach is implemented, has an on-condition status information system been defined (e.g., CBM+) and integrated?</t>
  </si>
  <si>
    <t xml:space="preserve">(30) Testability and Diagnostics
</t>
  </si>
  <si>
    <t xml:space="preserve">p. Diminishing Manufacturing Sources and Material Shortages (DMSMS)
</t>
  </si>
  <si>
    <t xml:space="preserve">(a) Are mutually beneficial warranty incentives established to facilitate long-term business relationships, and is the provider given incentive to meet specified performance measures?
</t>
  </si>
  <si>
    <t xml:space="preserve">(h) Will instruction in formal schools, on-the-job-training and follow-on training include system operation and maintenance levels (e.g., daily, weekly, monthly, quarterly, semi-annually and on condition), individual, team, and instructor training? 
</t>
  </si>
  <si>
    <t xml:space="preserve">(b) Is the development team familiar with or trained in the use of the COTS, GOTS or reused software?  If not, is documentation readily available?  Is training readily available and has it been scheduled and budgeted for?
</t>
  </si>
  <si>
    <t xml:space="preserve">a. Status of Requirements Management
</t>
  </si>
  <si>
    <t xml:space="preserve">(3) Are there any “orphan” or “childless” requirements?
</t>
  </si>
  <si>
    <t xml:space="preserve">(b) Have developmental test plans been formulated in accordance with the TEMP?
</t>
  </si>
  <si>
    <t xml:space="preserve">(c) Does the T&amp;E Strategy meet the TEMP requirements?
</t>
  </si>
  <si>
    <t>3.d</t>
  </si>
  <si>
    <t>3.e</t>
  </si>
  <si>
    <t>10.a</t>
  </si>
  <si>
    <t>10.b</t>
  </si>
  <si>
    <t>11.b</t>
  </si>
  <si>
    <t>11.c</t>
  </si>
  <si>
    <t>Critical Design Review</t>
  </si>
  <si>
    <t xml:space="preserve">(e) Have safety procedures been incorporated into training curricula?
</t>
  </si>
  <si>
    <t>logistics, software, training</t>
  </si>
  <si>
    <t xml:space="preserve">(e) Are test requirements tied to verification requirements? Is there a method to ensure traceability of test requirements to the verification requirements?
</t>
  </si>
  <si>
    <t xml:space="preserve">(8) Have facilities / test resources (contractor and Government) been defined and included in the planning?
</t>
  </si>
  <si>
    <t xml:space="preserve">i. Earned Value Management (EVM)
</t>
  </si>
  <si>
    <t xml:space="preserve">(4) Are requirements for the configuration identification, control, status accounting, deviations, engineering changes, and verification / audit functions established for hardware, software, and product and technical data?
</t>
  </si>
  <si>
    <t xml:space="preserve">(8) Have hardware and software requirements, product and technical data specifications, and interface requirements specification been prepared and approved?
</t>
  </si>
  <si>
    <t>(10) Has each computer software configuration item, along with its corresponding computer software components and computer software units, been identified?</t>
  </si>
  <si>
    <t xml:space="preserve">f. Logistics Budgeting and Funding
</t>
  </si>
  <si>
    <t xml:space="preserve">b. Is the detailed design of each CI consistent with the subsystem test planning and approach?
</t>
  </si>
  <si>
    <t xml:space="preserve">(6) Do logistics provider agreements and contracts contain sufficient flexibility to meet surge requirements and to re-establish organic or commercial support capability as necessary?
</t>
  </si>
  <si>
    <t xml:space="preserve">(b) Does the iterative refinement of logistics support considerations correspond with the evolutionary acquisition strategy (when employed)?
</t>
  </si>
  <si>
    <t xml:space="preserve">(c) Have Product Support Integrator (PSI), potential support providers (public and private), and potential partnering opportunities been identified?
</t>
  </si>
  <si>
    <t xml:space="preserve">(d) Has an assessment been made of the depot-level maintenance core capability and have workloads required to sustain those capabilities been identified?
</t>
  </si>
  <si>
    <t xml:space="preserve">(g) Has the E3 development (flight worthiness) testing and EMI qualification demonstration successfully occurred or has it been scheduled?
</t>
  </si>
  <si>
    <t xml:space="preserve">(h) Has volume budget been considered and properly traded?
</t>
  </si>
  <si>
    <t xml:space="preserve">(i) Has CI volume impact been considered and properly traded?
</t>
  </si>
  <si>
    <t xml:space="preserve">(j) Has power budget been considered and properly traded?
</t>
  </si>
  <si>
    <t xml:space="preserve">(k) Has CI power impact been considered and properly traded?
</t>
  </si>
  <si>
    <t xml:space="preserve">(1) Is there a process in place for requirements management and is it being applied to properly address this stage of the program to include Joint, SoS and FoS requirements?
</t>
  </si>
  <si>
    <t>8.a(1)</t>
  </si>
  <si>
    <t>8.a(2)</t>
  </si>
  <si>
    <t>7.b(21)(a)</t>
  </si>
  <si>
    <t>7.b(3)(b)</t>
  </si>
  <si>
    <t>7.b(3)(c)</t>
  </si>
  <si>
    <t>7.b(3)(d)</t>
  </si>
  <si>
    <t>7.b(3)(e)</t>
  </si>
  <si>
    <t>7.b(4)(a)</t>
  </si>
  <si>
    <t>7.b(4)(b)</t>
  </si>
  <si>
    <t>7.b(4)(c)</t>
  </si>
  <si>
    <t>7.b(4)(d)</t>
  </si>
  <si>
    <t>7.b(4)(e)</t>
  </si>
  <si>
    <t>7.b(10)</t>
  </si>
  <si>
    <t>7.b(11)</t>
  </si>
  <si>
    <t>7.b(13)</t>
  </si>
  <si>
    <t>7.b(12)</t>
  </si>
  <si>
    <t xml:space="preserve">(6) Are systems established for data collection and for assessment of performance metrics?
</t>
  </si>
  <si>
    <t>7.g(2)</t>
  </si>
  <si>
    <t xml:space="preserve">(a) Has the PBL addressed a comprehensive Obsolescence and DMSMS Plan?
</t>
  </si>
  <si>
    <t>logistics, HSI</t>
  </si>
  <si>
    <t>HSI, risk</t>
  </si>
  <si>
    <t>Item</t>
  </si>
  <si>
    <t>R</t>
  </si>
  <si>
    <t>Y</t>
  </si>
  <si>
    <t>G</t>
  </si>
  <si>
    <t>U</t>
  </si>
  <si>
    <t>NA</t>
  </si>
  <si>
    <t xml:space="preserve">Legend: </t>
  </si>
  <si>
    <t xml:space="preserve">(2) Have production requirements been properly captured and addressed in the risk assessment?
</t>
  </si>
  <si>
    <t xml:space="preserve">(2) Are the software detailed design documents complete and under configuration control?
</t>
  </si>
  <si>
    <t xml:space="preserve">(3) Are the interface design documents complete and under configuration control?
</t>
  </si>
  <si>
    <t xml:space="preserve">(h) Does the program schedule allow adequate time to correct EMI deficiencies prior to production start?
</t>
  </si>
  <si>
    <t xml:space="preserve">(d) Do the applicable industrial partners have a plan for RFID implementation?
</t>
  </si>
  <si>
    <t xml:space="preserve">(e) Have publications, drawings, maintenance plans, training regimens, etc. been updated as appropriate?
</t>
  </si>
  <si>
    <t>7.b(19)</t>
  </si>
  <si>
    <t>7.b(19)(a)</t>
  </si>
  <si>
    <t>7.b(19)(b)</t>
  </si>
  <si>
    <t>7.b(19)(c)</t>
  </si>
  <si>
    <t>7.b(19)(d)</t>
  </si>
  <si>
    <t>7.b(19)(e)</t>
  </si>
  <si>
    <t>7.b(19)(f)</t>
  </si>
  <si>
    <t>7.b(19)(g)</t>
  </si>
  <si>
    <t>7.b(19)(h)</t>
  </si>
  <si>
    <t>7.b(20)</t>
  </si>
  <si>
    <t>7.b(21)</t>
  </si>
  <si>
    <t>7.b(22)</t>
  </si>
  <si>
    <t>7.b(23)</t>
  </si>
  <si>
    <t>software, logistics, risk, programmatic</t>
  </si>
  <si>
    <t>software, hardware, logistics, risk, programmatic</t>
  </si>
  <si>
    <t xml:space="preserve">(1) Does the program have an updated schedule with sufficient detail to support development, and are the tasks linked?
</t>
  </si>
  <si>
    <t xml:space="preserve">(2) Is the software schedule consistent with the detailed design, or has the schedule been revised?
</t>
  </si>
  <si>
    <t xml:space="preserve">(4) Has the software schedule changed since the beginning of the project?  
</t>
  </si>
  <si>
    <t>hardware, software</t>
  </si>
  <si>
    <t xml:space="preserve">(5) What were the causes of these changes? 
</t>
  </si>
  <si>
    <t xml:space="preserve">(6) What mitigating action has been taken to prevent their occurrence in the future?
</t>
  </si>
  <si>
    <t>3.a(7)</t>
  </si>
  <si>
    <t>3.a(8)</t>
  </si>
  <si>
    <t xml:space="preserve">(7) Were any problems that caused schedule slips identified as risks prior to their occurrence?  If not why not?  If yes, why didn’t the associated mitigation plan succeed?
</t>
  </si>
  <si>
    <t>software, hardware, programmatic</t>
  </si>
  <si>
    <t xml:space="preserve">d. Critical Path
</t>
  </si>
  <si>
    <t>hardware, programmatic</t>
  </si>
  <si>
    <t>software, hardware</t>
  </si>
  <si>
    <t xml:space="preserve">(2) What are the components of the software on the project's critical path?
</t>
  </si>
  <si>
    <t xml:space="preserve">g. Test and Evaluation (T&amp;E) Schedule
</t>
  </si>
  <si>
    <t xml:space="preserve">(1) Does the T&amp;E program have a detailed test schedule? 
</t>
  </si>
  <si>
    <t xml:space="preserve">(2) Are test interdependencies well understood?
</t>
  </si>
  <si>
    <t xml:space="preserve">(3) Is the current (flight) test schedule built upon actual test point requirements and realistic completion rates?
</t>
  </si>
  <si>
    <t xml:space="preserve">(4) Is the current T&amp;E schedule executable with respect to timeframe and required resources (manpower, ranges, facilities)?
</t>
  </si>
  <si>
    <t>3.g(4)</t>
  </si>
  <si>
    <t xml:space="preserve">(1) Spares Modeling and Readiness Assessment
</t>
  </si>
  <si>
    <t>7.h(1)</t>
  </si>
  <si>
    <t>7.h(1)(a)</t>
  </si>
  <si>
    <t>7.h(1)(b)</t>
  </si>
  <si>
    <t>7.h(1)(c)</t>
  </si>
  <si>
    <t>7.h(1)(e)</t>
  </si>
  <si>
    <t>7.b(20)(a)</t>
  </si>
  <si>
    <t>7.b(21)(b)</t>
  </si>
  <si>
    <t>7.b(21)(c)</t>
  </si>
  <si>
    <t>7.b(21)(d)</t>
  </si>
  <si>
    <t>7.b(21)(e)</t>
  </si>
  <si>
    <t>7.b(21)(f)</t>
  </si>
  <si>
    <t>7.b(21)(g)</t>
  </si>
  <si>
    <t xml:space="preserve">(e) Do the technical reviews include an assessment of system supportability requirements?
</t>
  </si>
  <si>
    <r>
      <t>(g</t>
    </r>
    <r>
      <rPr>
        <sz val="10"/>
        <rFont val="Arial"/>
        <family val="2"/>
      </rPr>
      <t xml:space="preserve">) Specifies the type of repair (e.g., inspect or repair as necessary, disposal or overhaul).
</t>
    </r>
  </si>
  <si>
    <t>7.b(21)(h)</t>
  </si>
  <si>
    <t>7.b(21)(i)</t>
  </si>
  <si>
    <t>7.b(21)(k)</t>
  </si>
  <si>
    <t>(a) Have adequate hardware, software, personnel, and spares been allocated to both laboratory, ground and flight testing to achieve the program schedule?</t>
  </si>
  <si>
    <t>6.a(4)</t>
  </si>
  <si>
    <t xml:space="preserve">d. Are both effectiveness and suitability requirements being addressed and allocated in the detailed design?
</t>
  </si>
  <si>
    <t>8.f(1)</t>
  </si>
  <si>
    <t>8.e(1)</t>
  </si>
  <si>
    <t>8.e(2)</t>
  </si>
  <si>
    <t>8.e(3)</t>
  </si>
  <si>
    <t>8.f(2)</t>
  </si>
  <si>
    <t xml:space="preserve">a. Was a chairperson, independent of the program, assigned?
</t>
  </si>
  <si>
    <t xml:space="preserve">c. Was the technical review board properly staffed, and are the appropriate technical disciplines participating in the review?
</t>
  </si>
  <si>
    <t xml:space="preserve">f. Was Net-Centric Operations and Warfare Baseline updated?
</t>
  </si>
  <si>
    <t xml:space="preserve">g.  Were the software metrics provided to the program office to manage the software program provided to the software Subject Matter Expert (SME)?
</t>
  </si>
  <si>
    <t xml:space="preserve">(2) Have the updated architecture products (Computer-Aided Design and Manufacturing (CADM) compliant) been delivered?
</t>
  </si>
  <si>
    <t>6.f(1)(d)</t>
  </si>
  <si>
    <t>9.a</t>
  </si>
  <si>
    <t>9.b</t>
  </si>
  <si>
    <t>9.d</t>
  </si>
  <si>
    <t>9.e</t>
  </si>
  <si>
    <t xml:space="preserve">(1) Is the CM plan in place and up-to-date?
</t>
  </si>
  <si>
    <t xml:space="preserve">(3) Is the detailed design (each CI) documented and being managed in accordance with the CM Plan?
</t>
  </si>
  <si>
    <t>10.c</t>
  </si>
  <si>
    <t>11.e</t>
  </si>
  <si>
    <t>11.f</t>
  </si>
  <si>
    <t xml:space="preserve">(i) Will training requirements reflect configuration updates to the weapon system?
</t>
  </si>
  <si>
    <t xml:space="preserve">(a) Will training devices to support operator or maintainer training be identified?
</t>
  </si>
  <si>
    <t xml:space="preserve">(1) Based on latest cost estimate, is the T&amp;E program adequately funded?
</t>
  </si>
  <si>
    <t xml:space="preserve">(3) Have metrics been established to track performance and earned value?
</t>
  </si>
  <si>
    <t>6.a(1)</t>
  </si>
  <si>
    <t>6.a(2)</t>
  </si>
  <si>
    <t>6.a(3)</t>
  </si>
  <si>
    <t>6.b(1)</t>
  </si>
  <si>
    <t>6.b(2)</t>
  </si>
  <si>
    <t>6.b(3)</t>
  </si>
  <si>
    <t>6.d(1)</t>
  </si>
  <si>
    <t>6.d(2)</t>
  </si>
  <si>
    <t>6.f(1)</t>
  </si>
  <si>
    <t>6.f(1)(a)</t>
  </si>
  <si>
    <t>6.f(1)(b)</t>
  </si>
  <si>
    <t>6.f(1)(c)</t>
  </si>
  <si>
    <t>6.f(2)</t>
  </si>
  <si>
    <t>7.f(7)</t>
  </si>
  <si>
    <t>7.f(8)</t>
  </si>
  <si>
    <t>7.f(9)</t>
  </si>
  <si>
    <t>7.f(10)</t>
  </si>
  <si>
    <t>7.f(11)</t>
  </si>
  <si>
    <t>7.f(12)</t>
  </si>
  <si>
    <t>7.f(13)</t>
  </si>
  <si>
    <t>7.f(14)</t>
  </si>
  <si>
    <t>7.f(15)</t>
  </si>
  <si>
    <t>7.f(16)</t>
  </si>
  <si>
    <t>7.f(17)</t>
  </si>
  <si>
    <t>7.f(18)</t>
  </si>
  <si>
    <t>7.f(19)</t>
  </si>
  <si>
    <t>7.f(20)</t>
  </si>
  <si>
    <t>7.f(21)</t>
  </si>
  <si>
    <t>7.f(22)</t>
  </si>
  <si>
    <t>7.f(23)</t>
  </si>
  <si>
    <t>7.f(24)</t>
  </si>
  <si>
    <t>7.f(25)</t>
  </si>
  <si>
    <t>7.f(26)</t>
  </si>
  <si>
    <t>7.f(27)</t>
  </si>
  <si>
    <t>7.f(28)</t>
  </si>
  <si>
    <t xml:space="preserve">(b) Have the design analyses (e.g., fault tree analysis, failure modes, effects and criticality analysis) been used to determine test point requirements and fault ambiguity group sizes?
</t>
  </si>
  <si>
    <t xml:space="preserve">(a) Is the testability and BIT concept defined with the operational concept and the maintenance concept for all levels of maintenance?
</t>
  </si>
  <si>
    <t>13.a</t>
  </si>
  <si>
    <t>13.b</t>
  </si>
  <si>
    <t>13.c</t>
  </si>
  <si>
    <t>13.c(10)</t>
  </si>
  <si>
    <t xml:space="preserve">(8) Have measures of effectiveness for software been developed for systems demonstration?
</t>
  </si>
  <si>
    <t xml:space="preserve">(8) Is the program Non-Recurring Engineering requirement executable with the existing budget?
</t>
  </si>
  <si>
    <t xml:space="preserve">(a) Is there a software Configuration Control Board (CCB)?
</t>
  </si>
  <si>
    <t xml:space="preserve">(12) Are system engineering requirements for the T&amp;E program understood? Is testing for unique system engineering included in the test plans?
</t>
  </si>
  <si>
    <t xml:space="preserve">e. What is the program status versus critical path?
</t>
  </si>
  <si>
    <t xml:space="preserve">(5) Is the EVM data being used to adjust program resources to address risk issues?
</t>
  </si>
  <si>
    <t>3.a</t>
  </si>
  <si>
    <t>6.f(2)(b)</t>
  </si>
  <si>
    <t>6.f(2)(a)</t>
  </si>
  <si>
    <t>6.f(2)(c)</t>
  </si>
  <si>
    <t>3.a(2)</t>
  </si>
  <si>
    <t>3.a(3)</t>
  </si>
  <si>
    <t>3.a(4)</t>
  </si>
  <si>
    <t>3.a(5)</t>
  </si>
  <si>
    <t>3.d(1)</t>
  </si>
  <si>
    <t>3.d(2)</t>
  </si>
  <si>
    <t>3.d(3)</t>
  </si>
  <si>
    <t>3.d(4)</t>
  </si>
  <si>
    <t>4.b(1)</t>
  </si>
  <si>
    <t>4.b(2)</t>
  </si>
  <si>
    <t>4.b(3)</t>
  </si>
  <si>
    <t>4.b(4)</t>
  </si>
  <si>
    <t>4.c(3)</t>
  </si>
  <si>
    <t xml:space="preserve">(2) Can T&amp;E costs be tracked to specific capabilities?
</t>
  </si>
  <si>
    <t>4.k</t>
  </si>
  <si>
    <t>g. Have supportability analysis products from the system integration work effort been made available to the cognizant CDR participants prior to the review?</t>
  </si>
  <si>
    <t>4.e(2)</t>
  </si>
  <si>
    <t>4.e(1)</t>
  </si>
  <si>
    <t>6.f(1)(e)</t>
  </si>
  <si>
    <t>6.f(1)(f)</t>
  </si>
  <si>
    <t>logistics, software, T&amp;E, programmatic</t>
  </si>
  <si>
    <t xml:space="preserve">(5) Is the program schedule executable within the anticipated cost and technical risks?
</t>
  </si>
  <si>
    <t>4.h</t>
  </si>
  <si>
    <t xml:space="preserve">(2) Has an analysis to identify the optimum mix of automatic and manual fault detection and isolation equipment at each applicable maintenance level been conducted?
</t>
  </si>
  <si>
    <t>4.a</t>
  </si>
  <si>
    <t>4.b</t>
  </si>
  <si>
    <t>4.c</t>
  </si>
  <si>
    <t xml:space="preserve">(c) Is software developed to disseminate computer-based training?
</t>
  </si>
  <si>
    <t>7.b(3)(a)</t>
  </si>
  <si>
    <t>7.c(7)</t>
  </si>
  <si>
    <t>7.c(8)</t>
  </si>
  <si>
    <t>7.d</t>
  </si>
  <si>
    <t>7.d(1)</t>
  </si>
  <si>
    <t>7.d(2)</t>
  </si>
  <si>
    <t>7.d(3)</t>
  </si>
  <si>
    <t>7.d(4)</t>
  </si>
  <si>
    <t>7.e(1)</t>
  </si>
  <si>
    <t>7.e</t>
  </si>
  <si>
    <t>7.e(2)</t>
  </si>
  <si>
    <t>7.e(3)</t>
  </si>
  <si>
    <t xml:space="preserve">(1) Has the program employed an HSI process in the development of current design?
</t>
  </si>
  <si>
    <t>6.j</t>
  </si>
  <si>
    <t>6.k</t>
  </si>
  <si>
    <t>6.k(1)</t>
  </si>
  <si>
    <t>6.k(2)</t>
  </si>
  <si>
    <t>6.k(3)</t>
  </si>
  <si>
    <t>6.k(3)(a)</t>
  </si>
  <si>
    <t>6.k(3)(b)</t>
  </si>
  <si>
    <t>6.k(3)(c)</t>
  </si>
  <si>
    <t>6.k(4)</t>
  </si>
  <si>
    <t>6.k(4)(a)</t>
  </si>
  <si>
    <t>6.k(4)(b)</t>
  </si>
  <si>
    <t>6.k(4)(c)</t>
  </si>
  <si>
    <t>6.k(4)(d)</t>
  </si>
  <si>
    <t>6.k(5)</t>
  </si>
  <si>
    <t xml:space="preserve">(6) Safety and health activities
</t>
  </si>
  <si>
    <t xml:space="preserve">(a) Parking aprons and hangar space for aircraft?
</t>
  </si>
  <si>
    <t xml:space="preserve">c. Is adequate requirements traceability in place to ensure compliance with the CDD / CPD at OT?
</t>
  </si>
  <si>
    <t xml:space="preserve">(b)  Is the final mission profile definition complete and does it accurately define the expected fleet operational environment?
</t>
  </si>
  <si>
    <t xml:space="preserve">a. Does the Requirements Verification Matrix exist and does it accurately reflect the CDD / CPD requirements?
</t>
  </si>
  <si>
    <t xml:space="preserve">(a) Does the CPD address spectrum certification compliance, spectrum supportability, host nation approval, the control of E3, and safety issues regarding the Hazards of Electromagnetic Radiation to Ordnance (HERO)?
</t>
  </si>
  <si>
    <t xml:space="preserve">(5) Is there a Facilities Requirements Document (FRD) and a schedule to conduct site surveys?
</t>
  </si>
  <si>
    <t>(25) What provisions have been made for the identification, change control, quality, sourcing, management / oversight, and disposal of critical safety items?</t>
  </si>
  <si>
    <t xml:space="preserve">(c) Are the BCA processes used validated?
</t>
  </si>
  <si>
    <t xml:space="preserve">(8) Has logistics documentation Product Support Plan (PSP), Logistics Requirements and Funding Summary (LRFS), Preliminary Maintenance Plan, etc.) been updated?
</t>
  </si>
  <si>
    <t xml:space="preserve">(b) Does the sequencing and timing of events in the Supply Support Management Plan logically support planned IOC / Material Support Date (MSD)?
</t>
  </si>
  <si>
    <t xml:space="preserve">(d) Does the PBL contract include exit criteria should scenarios arise that result in cessation of the PBL contract? Exit criteria may include drawings, technical data, Acceptance Test Procedure (ATPs), support equipment, training, etc.
</t>
  </si>
  <si>
    <r>
      <t>R = Red,</t>
    </r>
    <r>
      <rPr>
        <b/>
        <sz val="10"/>
        <rFont val="Arial"/>
        <family val="0"/>
      </rPr>
      <t xml:space="preserve"> </t>
    </r>
    <r>
      <rPr>
        <b/>
        <sz val="10"/>
        <color indexed="13"/>
        <rFont val="Arial"/>
        <family val="0"/>
      </rPr>
      <t>Y = Yellow,</t>
    </r>
    <r>
      <rPr>
        <b/>
        <sz val="10"/>
        <rFont val="Arial"/>
        <family val="0"/>
      </rPr>
      <t xml:space="preserve"> </t>
    </r>
    <r>
      <rPr>
        <b/>
        <sz val="10"/>
        <color indexed="17"/>
        <rFont val="Arial"/>
        <family val="2"/>
      </rPr>
      <t>G = Green,</t>
    </r>
    <r>
      <rPr>
        <b/>
        <sz val="10"/>
        <rFont val="Arial"/>
        <family val="0"/>
      </rPr>
      <t xml:space="preserve"> </t>
    </r>
    <r>
      <rPr>
        <b/>
        <sz val="10"/>
        <color indexed="9"/>
        <rFont val="Arial"/>
        <family val="0"/>
      </rPr>
      <t>U = Unknown / Unavailable,</t>
    </r>
    <r>
      <rPr>
        <b/>
        <sz val="10"/>
        <rFont val="Arial"/>
        <family val="0"/>
      </rPr>
      <t xml:space="preserve"> </t>
    </r>
    <r>
      <rPr>
        <b/>
        <sz val="10"/>
        <rFont val="Arial"/>
        <family val="2"/>
      </rPr>
      <t>NA = Not Applicable</t>
    </r>
  </si>
  <si>
    <t xml:space="preserve">h. Supply Support
</t>
  </si>
  <si>
    <t xml:space="preserve">(2) Organic Support
</t>
  </si>
  <si>
    <t xml:space="preserve">(4) Warranty Management
</t>
  </si>
  <si>
    <t xml:space="preserve">(12) Are the version, release, change status, media, and other identification details of each software deliverable known?
</t>
  </si>
  <si>
    <t xml:space="preserve">(13) Will the software be installed along with its serial number?
</t>
  </si>
  <si>
    <t xml:space="preserve">(15) Are subcontractor CM requirements (including information, data and metrics) established?
</t>
  </si>
  <si>
    <t>7.l(1)</t>
  </si>
  <si>
    <t>7.l(2)</t>
  </si>
  <si>
    <t>7.l(5)</t>
  </si>
  <si>
    <t>7.l(6)</t>
  </si>
  <si>
    <t>7.l(7)</t>
  </si>
  <si>
    <t>7.l(8)</t>
  </si>
  <si>
    <t>7.l(9)</t>
  </si>
  <si>
    <t>9.e(1)(a)</t>
  </si>
  <si>
    <t>9.e(1)(b)</t>
  </si>
  <si>
    <t>9.e(1)(c)</t>
  </si>
  <si>
    <t>9.e(1)(d)</t>
  </si>
  <si>
    <t>9.e(2)</t>
  </si>
  <si>
    <t>9.e(2)(a)</t>
  </si>
  <si>
    <t>9.e(2)(b)</t>
  </si>
  <si>
    <t>9.e(3)</t>
  </si>
  <si>
    <t xml:space="preserve">(d) Is the training material evaluated for content, clarity and accuracy, typically in a controlled environment of a pilot course, after development?
</t>
  </si>
  <si>
    <t xml:space="preserve">(g) Are training courses conducted in a sufficient timeframe to support IOC and initial fielding?
</t>
  </si>
  <si>
    <t xml:space="preserve">(9) Has the SSA been designated and have personnel training and facility requirements been identified?
</t>
  </si>
  <si>
    <t xml:space="preserve">(6) Are the system requirements understood to the level appropriate for this review?
</t>
  </si>
  <si>
    <t>7.i(2)(b)</t>
  </si>
  <si>
    <t>7.i(2)(c)</t>
  </si>
  <si>
    <t>7.i(2)(d)</t>
  </si>
  <si>
    <t>7.i(2)(e)</t>
  </si>
  <si>
    <t>7.i(3)(b)</t>
  </si>
  <si>
    <t>7.i(3)(c)</t>
  </si>
  <si>
    <t>7.i(3)(d)</t>
  </si>
  <si>
    <t>7.i(3)(e)</t>
  </si>
  <si>
    <t>7.i(4)(a)</t>
  </si>
  <si>
    <t>7.i(4)(b)</t>
  </si>
  <si>
    <t>7.i(4)(c)</t>
  </si>
  <si>
    <t>7.i(4)(d)</t>
  </si>
  <si>
    <t>7.i(4)(e)</t>
  </si>
  <si>
    <t>7.i(5)(a)</t>
  </si>
  <si>
    <t>7.i(5)(b)</t>
  </si>
  <si>
    <t>7.i(5)(c)</t>
  </si>
  <si>
    <t>7.i(5)(d)</t>
  </si>
  <si>
    <t>8.a(3)</t>
  </si>
  <si>
    <t xml:space="preserve">(4) Is there full traceability from systems requirements allocated to software provided through: software requirements, software design, interface requirements, interface design, source code and test procedures?
</t>
  </si>
  <si>
    <t xml:space="preserve">(5) Are any COTS, GOTS or reused software traced to: systems requirements, software requirements, interface requirements, interface design, software design, and test procedures?
</t>
  </si>
  <si>
    <t xml:space="preserve">(6) Have post IOC plans been developed for continued evolution of sustainment strategies?
</t>
  </si>
  <si>
    <t>6.i(1)</t>
  </si>
  <si>
    <t>6.i(1)(a)</t>
  </si>
  <si>
    <t>6.i(1)(b)</t>
  </si>
  <si>
    <t>6.i(1)(c)</t>
  </si>
  <si>
    <t>6.i(1)(d)</t>
  </si>
  <si>
    <t>6.i(1)(e)</t>
  </si>
  <si>
    <t>6.i(2)</t>
  </si>
  <si>
    <t>6.i(2)(a)</t>
  </si>
  <si>
    <t>6.i(2)(b)</t>
  </si>
  <si>
    <t>6.i(2)(c)</t>
  </si>
  <si>
    <t>6.i(2)(e)</t>
  </si>
  <si>
    <t>6.i(2)(d)</t>
  </si>
  <si>
    <t>7.m(5)</t>
  </si>
  <si>
    <t>7.o</t>
  </si>
  <si>
    <t>1.a</t>
  </si>
  <si>
    <t xml:space="preserve">b. Is the schedule built upon “bottom-up” task planning?
</t>
  </si>
  <si>
    <t>1.b</t>
  </si>
  <si>
    <t xml:space="preserve">c. Is the schedule reflective of available resources?
</t>
  </si>
  <si>
    <t>1.c</t>
  </si>
  <si>
    <t>1.d</t>
  </si>
  <si>
    <t>2.a</t>
  </si>
  <si>
    <t>2.b</t>
  </si>
  <si>
    <t>2.c</t>
  </si>
  <si>
    <t>2.d</t>
  </si>
  <si>
    <t>2.e</t>
  </si>
  <si>
    <t>7.n(2)(b)</t>
  </si>
  <si>
    <t>7.n(2)(c)</t>
  </si>
  <si>
    <t xml:space="preserve">(2) Can the detailed design, as disclosed, satisfy the CDD?
</t>
  </si>
  <si>
    <t>6.d</t>
  </si>
  <si>
    <t xml:space="preserve">(b) Are specific criteria established to determine the success of training?
</t>
  </si>
  <si>
    <t xml:space="preserve">(d) Are job performance aids included?
</t>
  </si>
  <si>
    <t>PQM, risk</t>
  </si>
  <si>
    <t>PQM, risk, programmatic</t>
  </si>
  <si>
    <t>2.k</t>
  </si>
  <si>
    <t>2.k(1)</t>
  </si>
  <si>
    <t>2.k(2)</t>
  </si>
  <si>
    <t>2.k(3)</t>
  </si>
  <si>
    <t>2.k(4)</t>
  </si>
  <si>
    <t>2.k(5)</t>
  </si>
  <si>
    <t>2.k(6)</t>
  </si>
  <si>
    <t>2.k(7)</t>
  </si>
  <si>
    <t xml:space="preserve">(1) Is the quality management system finalized and documented?
</t>
  </si>
  <si>
    <t xml:space="preserve">(2) Are program plan updates required?
</t>
  </si>
  <si>
    <t xml:space="preserve">(3) Are gages and other measuring and test devices necessary to assure performance to technical requirements available or scheduled to be available when needed?
</t>
  </si>
  <si>
    <t xml:space="preserve">(4) Has the lead free control plan been updated?
</t>
  </si>
  <si>
    <t xml:space="preserve">(5) Have qualification testing plans to support program requirements been updated?  
</t>
  </si>
  <si>
    <t xml:space="preserve">(7) Is a Foreign Object Damage (FOD) prevention program in place?
</t>
  </si>
  <si>
    <t xml:space="preserve">d. Quality Staffing
</t>
  </si>
  <si>
    <t>5.d</t>
  </si>
  <si>
    <t>5.d(1)</t>
  </si>
  <si>
    <t>5.d(2)</t>
  </si>
  <si>
    <t xml:space="preserve">(1) Have their been any changes to the authority or reporting chain of quality personnel?
</t>
  </si>
  <si>
    <t>logistics, PQM</t>
  </si>
  <si>
    <t>9.c(7)(a)</t>
  </si>
  <si>
    <t xml:space="preserve">(a) Has the manufacturing plan been updated to reflect changes in short term and long term Full Rate Production (FRP) requirements including the time phasing of all resource requirements (e.g., personnel, machines, tooling, measurement system, supply chain, etc.)? 
</t>
  </si>
  <si>
    <t xml:space="preserve">(b) Has the manufacturing plan been updated to reflect changes to the defect variation prevention program?
</t>
  </si>
  <si>
    <t xml:space="preserve">(c) Has the manufacturing plan been updated to reflect changes to manufacturing processes that have defined yield levels and have been validated? 
</t>
  </si>
  <si>
    <t xml:space="preserve">(d) Has the manufacturing plan been updated to reflect changes to environmental stress screening to precipitate latent, intermittent or incipient defects, or flaws introduced during the manufacturing process?
</t>
  </si>
  <si>
    <t>9.c(7)(b)</t>
  </si>
  <si>
    <t>9.c(7)(c)</t>
  </si>
  <si>
    <t>9.c(7)(d)</t>
  </si>
  <si>
    <t>9.c(7)(e)</t>
  </si>
  <si>
    <t>9.c(7)(g)</t>
  </si>
  <si>
    <t>9.c(7)(f)</t>
  </si>
  <si>
    <t>9.c(7)(h)</t>
  </si>
  <si>
    <t xml:space="preserve">(e) Have updates to the corrective action system been made?
</t>
  </si>
  <si>
    <t xml:space="preserve">(f) Have process capability and quality metrics been updated?
</t>
  </si>
  <si>
    <t xml:space="preserve">(g) Have supplier management programs been updated and are key suppliers in place?
</t>
  </si>
  <si>
    <t xml:space="preserve">(h) Is the program clearly controlling and recording design and other changes originating with suppliers?
</t>
  </si>
  <si>
    <t xml:space="preserve">(i) Are supplier quality program plans finalized?
</t>
  </si>
  <si>
    <t>logistics, technology, PQM</t>
  </si>
  <si>
    <t>technology, programmatic</t>
  </si>
  <si>
    <t>logistics,  HSI, technology, programmatic</t>
  </si>
  <si>
    <t>logistics,  technology, programmatic</t>
  </si>
  <si>
    <t>T&amp;E, programmatic</t>
  </si>
  <si>
    <t>logistics, risk, technology, programmatic</t>
  </si>
  <si>
    <t>software, logistics, programmatic</t>
  </si>
  <si>
    <t>EVM, programmatic</t>
  </si>
  <si>
    <t xml:space="preserve">k. Software metrics 
</t>
  </si>
  <si>
    <t>risk, programmatic</t>
  </si>
  <si>
    <t>software, EVM, programmatic</t>
  </si>
  <si>
    <t>technology, risk, logistics, HSI, programmatic</t>
  </si>
  <si>
    <t>risk, HSI, logistics,  programmatic</t>
  </si>
  <si>
    <t>technology, risk, programmatic</t>
  </si>
  <si>
    <t>PQM, T&amp;E, technology, programmatic</t>
  </si>
  <si>
    <t>logistics, technology,  programmatic</t>
  </si>
  <si>
    <t>logistics, PQM, technology, programmatic</t>
  </si>
  <si>
    <t>logistics, HSI, programmatic</t>
  </si>
  <si>
    <t>training, HSI, programmatic</t>
  </si>
  <si>
    <t xml:space="preserve">(2) Appropriate Service Planning
</t>
  </si>
  <si>
    <t>training, HSI, logistics</t>
  </si>
  <si>
    <t>T&amp;E, logistics, HSI, training</t>
  </si>
  <si>
    <t>risk, logistics, programmatic</t>
  </si>
  <si>
    <t>logistics, software, PQM, technology, programmatic</t>
  </si>
  <si>
    <t>logistics, T&amp;E, PQM, training, programmatic</t>
  </si>
  <si>
    <t>T&amp;E, risk, logistics, HSI, programmatic</t>
  </si>
  <si>
    <t>logistics, PQM, programmatic</t>
  </si>
  <si>
    <t>software, T&amp;E, logistics, technology, programmatic, interoperability</t>
  </si>
  <si>
    <t>risk, T&amp;E, software, programmatic, interoperability</t>
  </si>
  <si>
    <t>HSI, training, logistics</t>
  </si>
  <si>
    <t>PQM, T&amp;E, hardware, technology, programmatic</t>
  </si>
  <si>
    <t>training, logistics, software, hardware, T&amp;E,  technology, programmatic</t>
  </si>
  <si>
    <t xml:space="preserve">(1) Does the status of the technical effort and design indicate OT success (operationally suitable and effective)?
</t>
  </si>
  <si>
    <t xml:space="preserve">(2) Does the Acquisition Strategy address a plan to satisfy HSI requirements for each domain addressed in the Capability Development Document (CDD) / Capability Production Document (CPD), including minimum standards for those domains not specifically addressed in the CDD / CPD?
</t>
  </si>
  <si>
    <t xml:space="preserve">a. Cost / Schedule / Performance / Key Performance Parameters (KPP) 
</t>
  </si>
  <si>
    <r>
      <t>Note:</t>
    </r>
    <r>
      <rPr>
        <sz val="10"/>
        <rFont val="Arial"/>
        <family val="2"/>
      </rPr>
      <t xml:space="preserve"> If the total system or software requirements change rate (additions / modifications / deletions) is greater than 2% per month since the end of software requirements analysis phase or the System Functional Review (SFR) for software, possible requirements management problems with likely cost and schedule impacts are indicated.
</t>
    </r>
  </si>
  <si>
    <r>
      <t xml:space="preserve">g. Test processes as detailed in the TEMP and the contractor's overarching T&amp;E Strategy.
</t>
    </r>
    <r>
      <rPr>
        <b/>
        <sz val="10"/>
        <rFont val="Arial"/>
        <family val="2"/>
      </rPr>
      <t xml:space="preserve">See Sections 2.j(7) through 2.j(13)
</t>
    </r>
  </si>
  <si>
    <t xml:space="preserve">(2) Is the PBL contract agreement structured to provide cost effective performance outcomes consistent with top-level metrics (e.g. Operational Availability, Operational Reliability, Cost per Unit Usage, Logistics Footprint, and Logistics Response Time)?
</t>
  </si>
  <si>
    <t xml:space="preserve">(a) Is the BCA long term and does it include the appropriate items discussed above for PBL management planning? (BCAs are usually long term)
</t>
  </si>
  <si>
    <t xml:space="preserve">(10) Has a data system to track PBL metrics been implemented?
</t>
  </si>
  <si>
    <t xml:space="preserve">(a) What data are Government owned? In PBL environment, ensure life-of-program Government access to (vice ownership of) data is addressed, including provisions for transfer of data to Government or other support agents at contract exit.
</t>
  </si>
  <si>
    <t xml:space="preserve">(5) Does the Maintenance Plan define the maintenance approach including level of repair and does it include the results of the analysis to determine logical maintenance task intervals, grouping, and packaging?
</t>
  </si>
  <si>
    <t xml:space="preserve">(10) Have the software testing requirements been identified and integrated into the overall system test program?
</t>
  </si>
  <si>
    <t xml:space="preserve">(11) How does the TEMP address testing of computer hardware and software?
</t>
  </si>
  <si>
    <t xml:space="preserve">(12) Have requirements for system firmware and software documentation been identified and procured?
</t>
  </si>
  <si>
    <t xml:space="preserve">(2) Does the detailed design comply with HSI CAL?
</t>
  </si>
  <si>
    <t>7.a</t>
  </si>
  <si>
    <t>7.b</t>
  </si>
  <si>
    <t>7.c</t>
  </si>
  <si>
    <t>8.a</t>
  </si>
  <si>
    <t>8.b</t>
  </si>
  <si>
    <t>8.c</t>
  </si>
  <si>
    <t xml:space="preserve">(3) Are adequate processes and metrics in place for the program to succeed?
</t>
  </si>
  <si>
    <t>7.m(6)(c)</t>
  </si>
  <si>
    <t>7.m(6)(d)</t>
  </si>
  <si>
    <t xml:space="preserve">(c) Are operator and maintainer training embedded in the Interactive Electronic Technical Manual (IETM)?
</t>
  </si>
  <si>
    <t>7.e(4)</t>
  </si>
  <si>
    <t>3.d(5)</t>
  </si>
  <si>
    <t xml:space="preserve">(1) Has a Product Baseline, or equivalent, been established and is it complete? Is this baseline under CM control?
</t>
  </si>
  <si>
    <t xml:space="preserve">a. Is the subsystem detailed design traced to subsystem requirements?
</t>
  </si>
  <si>
    <t>2.h</t>
  </si>
  <si>
    <t>1.b(4)</t>
  </si>
  <si>
    <t xml:space="preserve">(2) Is the EVM baseline being used as a program execution tool (i.e. by management and at the working level)?
</t>
  </si>
  <si>
    <t xml:space="preserve">(7) Is the program properly staffed?
</t>
  </si>
  <si>
    <t>7.i(4)</t>
  </si>
  <si>
    <t>7.i(3)</t>
  </si>
  <si>
    <t>7.i(2)</t>
  </si>
  <si>
    <t>7.h(2)</t>
  </si>
  <si>
    <t>7.h(3)</t>
  </si>
  <si>
    <t xml:space="preserve">(13) Has a software development plan been developed and does it reflect program milestones?
</t>
  </si>
  <si>
    <t xml:space="preserve">(14) Can and has the software maturity been measured?
</t>
  </si>
  <si>
    <t>12.a(1)</t>
  </si>
  <si>
    <t>12.c(1)</t>
  </si>
  <si>
    <t xml:space="preserve">(7) Have logistics support program risks and mitigation plans been identified and assessed?
</t>
  </si>
  <si>
    <t>3.b</t>
  </si>
  <si>
    <t>3.c</t>
  </si>
  <si>
    <t>6.b(4)</t>
  </si>
  <si>
    <t>6.b(5)</t>
  </si>
  <si>
    <t>6.b(6)</t>
  </si>
  <si>
    <t>6.b(7)</t>
  </si>
  <si>
    <t>6.b(8)</t>
  </si>
  <si>
    <t>6.b(9)</t>
  </si>
  <si>
    <t>6.b(10)</t>
  </si>
  <si>
    <t>6.b(11)</t>
  </si>
  <si>
    <t>6.b(12)</t>
  </si>
  <si>
    <t>6.b(13)</t>
  </si>
  <si>
    <t>6.b(14)</t>
  </si>
  <si>
    <t>6.b(15)</t>
  </si>
  <si>
    <t xml:space="preserve">(5) Is the flight clearance process established to include definitions of the levels of clearance authority?
</t>
  </si>
  <si>
    <t xml:space="preserve">(6) Have metrics been established to track the test program?
</t>
  </si>
  <si>
    <t xml:space="preserve">(10) Has OT been involved with all aspects of test planning? Are OT requirements considered as a part of DT planning?
</t>
  </si>
  <si>
    <t>7.g(1)</t>
  </si>
  <si>
    <t xml:space="preserve">(b) Does the BCA include the estimated costs and describe the benefits between alternative product support strategies (e.g., buying a predetermined level of availability to meet warfighter’s objectives)?
</t>
  </si>
  <si>
    <t xml:space="preserve">(8) Are manpower, training, maintenance levels, and maintenance task requirements identified?
</t>
  </si>
  <si>
    <t xml:space="preserve">(c) What are the planned Ready for Training (RFT) dates for each course?
</t>
  </si>
  <si>
    <t xml:space="preserve">(d) Are training requirements reflected in the LRFS for course and materials development, factory training, training devices and equipment?
</t>
  </si>
  <si>
    <t xml:space="preserve">(e) Is a  post award cost-effectiveness assessment of the warranty plan periodically performed?
</t>
  </si>
  <si>
    <t xml:space="preserve">(h) Have necessary modifications to the warranty program been made?
</t>
  </si>
  <si>
    <t>logistics, technology</t>
  </si>
  <si>
    <t xml:space="preserve">2. Planning
</t>
  </si>
  <si>
    <t xml:space="preserve">d. Acquisition Strategy
</t>
  </si>
  <si>
    <t xml:space="preserve">3. Program schedule
</t>
  </si>
  <si>
    <t xml:space="preserve">a. Updated program schedule with linked tasks.
</t>
  </si>
  <si>
    <t xml:space="preserve">5. Program Staffing
</t>
  </si>
  <si>
    <t xml:space="preserve">(h) Have types and quantity of support equipment for each location been established?
</t>
  </si>
  <si>
    <t xml:space="preserve">(a) Does the PBL strategy identify the desired outcome? 
</t>
  </si>
  <si>
    <t xml:space="preserve">(h) Is a closed-loop hazard tracking system implemented?
</t>
  </si>
  <si>
    <t xml:space="preserve">(i) Is Weapon System Explosive Safety Review Board approval obtained as appropriate?
</t>
  </si>
  <si>
    <t xml:space="preserve">9.f </t>
  </si>
  <si>
    <t>9.k(1)</t>
  </si>
  <si>
    <t>9.l(2)</t>
  </si>
  <si>
    <t>9.n(3)</t>
  </si>
  <si>
    <t>9.n(4)</t>
  </si>
  <si>
    <t>logistics, training, software, HSI</t>
  </si>
  <si>
    <t xml:space="preserve">(12) Have identification and forecasting for obsolescence timelines, impact, and mitigation been conducted and do they consider Product (revisions and generation / technology changes) and supplier base?
</t>
  </si>
  <si>
    <r>
      <t>OVERVIEW:</t>
    </r>
    <r>
      <rPr>
        <sz val="8.5"/>
        <rFont val="Arial"/>
        <family val="2"/>
      </rPr>
      <t xml:space="preserve"> Although the checklist can be printed and completed as a "hard copy", it is designed to be completed electronically as an Excel spreadsheet.  When viewed electronically, the small number buttons in the upper left corner of the screen are used to select the level of indenture for the questions in the checklist.  A left mouse click on a number button will expand or collapse the entire checklist to the desired level.  A left click on the "+" symbol in the left margin of the spreadsheet will expand the level of indenture for that section.  A left click on the "-" symbol in the left margin of the spreadsheet will collapse the level of indenture for that section.  The buttons in Row 11 run specific macros.  The buttons in Column A allow a user to designate and sort specific questions as "Special Interest" (i.e., High Priority, Flagged, Question).  The colored buttons in Row 11, Column C allow the user to sort questions by Technical Discipline, to provide a Level 1 roll-up of the risk characters assigned, or to hide specific information.  For example selecting the "Logistics" button results in the display of all Level 1 Logistics-related questions and assigned information.  All other questions will be hidden.
</t>
    </r>
    <r>
      <rPr>
        <b/>
        <u val="single"/>
        <sz val="8.5"/>
        <rFont val="Arial"/>
        <family val="2"/>
      </rPr>
      <t>COMPLETING THE CHECKLIST:</t>
    </r>
    <r>
      <rPr>
        <sz val="8.5"/>
        <rFont val="Arial"/>
        <family val="2"/>
      </rPr>
      <t xml:space="preserve">
1.  In the upper right corner of the checklist, enter the name of the program being reviewed, the date(s) of the review, along with the name, code and technical 
specialty of the person(s) completing the checklist.
2.  A "Risk Character" (i.e., R / Y / G / U / NA) should be assigned for each question by direct entry or left clicking in each box to activate the "drop down" menu.  
To delete a "Risk Character" from a box, click in the box and press the "Delete" button on the keyboard, or right click on the cell and select "clear contents".  
The assigned Risk Characters will automatically total and display in the Level 1 (and Level 2, as applicable) row(s).  Selection of a summary tab (Excel "Sheet") 
at the bottom of the checklist will provide a summary of all questions assigned a particular risk character (e.g., selecting the RED tab will display all questions 
assigned a RED risk character).  
3.  Any question requiring further attention (Special Interest) should be similarly marked in Column A as "High Priority", "Flagged", or "Question" to facilitate 
follow-up.
4.  Narrative, amplifying, and / or mitigation information should be entered in the "Comments Mitigation" box (Column J) at the right of each question.</t>
    </r>
  </si>
  <si>
    <t xml:space="preserve">i. Have the changes required to doctrine, organization, training, leadership, personnel and facilities (DOT_LPF) as a result of the fielding of this system been appropriately addressed in order to advance joint warfighting capabilities?
</t>
  </si>
  <si>
    <t>logistics, technology, programmatic</t>
  </si>
  <si>
    <t>HSI, logistics, training, programmatic</t>
  </si>
  <si>
    <t>logistics, RAM</t>
  </si>
  <si>
    <t>T&amp;E, programmatic, interoperability</t>
  </si>
  <si>
    <t>PQM, programmatic, interoperability</t>
  </si>
  <si>
    <t xml:space="preserve">h. Net-Ready Key Performance Parameter (NR-KPP) 
</t>
  </si>
  <si>
    <t>HSI, training, programmatic, interoperability</t>
  </si>
  <si>
    <t>T&amp;E, logistics, programmatic</t>
  </si>
  <si>
    <t xml:space="preserve">(3) Test Planning
</t>
  </si>
  <si>
    <t>T&amp;E, HSI, training, programmatic</t>
  </si>
  <si>
    <t xml:space="preserve">(7)  How will the test processes, as detailed in the TEMP and the contractor's overarching T&amp;E strategy, address the end-to-end testing of SoS / FoS distributed services? Have all certification test requirements been identified?
</t>
  </si>
  <si>
    <t>T&amp;E, training, logistics, HSI, programmatic</t>
  </si>
  <si>
    <t>PQM, risk, RAM, programmatic</t>
  </si>
  <si>
    <t xml:space="preserve">(6) What system is used for the collecting and tracking of the cost related to quality and are these data available for Government review?
</t>
  </si>
  <si>
    <t xml:space="preserve">(8) Is allowance made in the schedule for upgrades of Commercial-Off-The-Shelf (COTS) and Government Off-The-Shelf (GOTS) equipment due to obsolescence?
</t>
  </si>
  <si>
    <t>software, hardware, risk, programmatic</t>
  </si>
  <si>
    <t>hardware, risk, programmatic</t>
  </si>
  <si>
    <t>software, risk, programmatic</t>
  </si>
  <si>
    <t>hardware, software, risk, programmatic, interoperability</t>
  </si>
  <si>
    <t>T&amp;E, risk, programmatic</t>
  </si>
  <si>
    <t xml:space="preserve">(d) Are performance measures and metrics (objectives and thresholds) specified to meet user oriented performance requirements (e.g., reliability, operational availability, mission capable rate, customer wait time, cycle time, footprint, cost / operating cycle, life cycle cost), and the target price for the set level of performance? </t>
  </si>
  <si>
    <t xml:space="preserve">(e) Are operating and support objectives defined where feasible considering performance histories of prior systems of similar capabilities?
</t>
  </si>
  <si>
    <t xml:space="preserve">(a) Is discrete identification of the taxonomy and metrics driving performance-based outcomes provided?
</t>
  </si>
  <si>
    <t>logistics, RAM, interoperability</t>
  </si>
  <si>
    <t>logistics, T&amp;E, technology</t>
  </si>
  <si>
    <t>logistics, T&amp;E, programmatic</t>
  </si>
  <si>
    <t xml:space="preserve">(5) Product Support Manager Responsibilities
</t>
  </si>
  <si>
    <t xml:space="preserve">(a) Has acceptable performance in development, T&amp;E, and operational assessment been described to include acceptable interoperability and acceptable operational supportability?
</t>
  </si>
  <si>
    <t xml:space="preserve">(1) Does the PBL Strategy
</t>
  </si>
  <si>
    <t xml:space="preserve">(c) Provide exit clauses sufficient to ensure re-establishment of organic or commercial support capability?
</t>
  </si>
  <si>
    <t xml:space="preserve">(e) Provide support transparent to the fleet?
</t>
  </si>
  <si>
    <t xml:space="preserve">(d) Include technical requirements as appropriate?
</t>
  </si>
  <si>
    <t>(4) Are the PBL product support provider(s) identified? Are agreements finalized to include the following considerations:</t>
  </si>
  <si>
    <t>training, RAM, logistics, HSI</t>
  </si>
  <si>
    <t>T&amp;E, RAM, logistics</t>
  </si>
  <si>
    <t xml:space="preserve">(i) Does provisioning documentation identify tools and test equipment by task function and maintenance level?
</t>
  </si>
  <si>
    <t xml:space="preserve">(l) Have the Test Program Sets (TPSs) and associated documentation been evaluated and verified?
</t>
  </si>
  <si>
    <t xml:space="preserve">(1) Has the PSP been updated to reflect the maintenance and support concepts at the system and major hardware configuration item (Weapons Replacement Assembly (WRA) and Shop Replacement Assembly (SRA)) levels?
</t>
  </si>
  <si>
    <t>logistics, hardware, interoperability</t>
  </si>
  <si>
    <t xml:space="preserve">c.  Product Support Management
</t>
  </si>
  <si>
    <t xml:space="preserve">(3) Is a market analysis conducted to scope available systems and product support capabilities (public and private) and to define opportunities for achieving support objectives through design and product support strategies?
</t>
  </si>
  <si>
    <t>T&amp;E, RAM, logistics, programmatic</t>
  </si>
  <si>
    <t>logistics, hardware, RAM</t>
  </si>
  <si>
    <t xml:space="preserve">(24) Does selection of parts, maintenance processes and materials consider use of the least hazardous materials and process consistent with performance, economy and life cycle costs?
</t>
  </si>
  <si>
    <t>hardware, logistics, PQM, programmatic</t>
  </si>
  <si>
    <t>risk, PQM, logistics</t>
  </si>
  <si>
    <t>RAM, HSI, logistics</t>
  </si>
  <si>
    <t xml:space="preserve">(2) Does the Maintenance Plan define specific criteria for repair and maintenance for all applicable maintenance levels in terms of time, accuracy, repair levels, built-in-test, testability, reliability, maintainability, nuclear hardening, support equipment requirements (including automatic test equipment), manpower skills, and facility requirements for peacetime and wartime environments?
</t>
  </si>
  <si>
    <t>(3) Does the Maintenance Plan state any inter-service maintenance requirements, organic and contractor mix, projected workloads, installation requirements and time phasing for accomplishing depot maintenance requirements?</t>
  </si>
  <si>
    <t xml:space="preserve">(4) Have initial estimates of depot capability / capacity and resource requirements been made and documented?
</t>
  </si>
  <si>
    <t xml:space="preserve">(8) Does the Maintenance Plan state the extent, duration, and use of interim contractor support (when applicable) and provides plans for transition to organic support?
</t>
  </si>
  <si>
    <t>HSI, RAM, logistics</t>
  </si>
  <si>
    <t xml:space="preserve">(11) Has maintenance task time been derived from Human Engineering Design for maintainer task analysis?
</t>
  </si>
  <si>
    <t>(10) Does the Maintenance Plan specify the type of repair (e.g., inspect or repair as necessary, disposal, or overhaul)?</t>
  </si>
  <si>
    <t xml:space="preserve">(16) Has a preliminary Maintenance Plan been developed?
</t>
  </si>
  <si>
    <t>logistics, hardware, software, RAM</t>
  </si>
  <si>
    <t xml:space="preserve">(d) Are detailed BIT and testability analyses completed by CDR?
</t>
  </si>
  <si>
    <t>logistics, training, interoperability</t>
  </si>
  <si>
    <t>logistics, training, HSI</t>
  </si>
  <si>
    <t xml:space="preserve">(10) Is the required technical documentation to support the support equipment identified and does it include procedures to perform the required tests and diagnostics?
</t>
  </si>
  <si>
    <t xml:space="preserve">(11) Has the required technical documentation to support the support equipment been identified and include test measurement and diagnostic equipment calibration requirements and associated technical parameters?
</t>
  </si>
  <si>
    <t xml:space="preserve">(12) Is required technical documentation for support equipment identified and does it include all product and technical data required to support and operate the support equipment throughout the life cycle of that product?
</t>
  </si>
  <si>
    <t xml:space="preserve">(13)  Is required technical documentation for support equipment identified and does it include test fixtures or interfaces to connect the system to the test equipment?
</t>
  </si>
  <si>
    <r>
      <t xml:space="preserve">h. Performance Requirements
</t>
    </r>
    <r>
      <rPr>
        <b/>
        <sz val="10"/>
        <rFont val="Arial"/>
        <family val="2"/>
      </rPr>
      <t>(see section 7.a.(1) thru 7.a.(1)(h))</t>
    </r>
    <r>
      <rPr>
        <sz val="10"/>
        <rFont val="Arial"/>
        <family val="0"/>
      </rPr>
      <t xml:space="preserve">
</t>
    </r>
  </si>
  <si>
    <t>logistics, software, hardware</t>
  </si>
  <si>
    <r>
      <t xml:space="preserve">Program Risk Assessment Checklist   </t>
    </r>
    <r>
      <rPr>
        <sz val="8"/>
        <rFont val="Arial"/>
        <family val="2"/>
      </rPr>
      <t>(14 December 2009)</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</si>
</sst>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2]\ #,##0.00_);[Red]\([$€-2]\ #,##0.00\)"/>
  </numFmts>
  <fonts count="33">
    <font>
      <sz val="10"/>
      <name val="Arial"/>
      <family val="0"/>
    </font>
    <font>
      <u val="single"/>
      <sz val="10"/>
      <color indexed="36"/>
      <name val="Arial"/>
      <family val="0"/>
    </font>
    <font>
      <u val="single"/>
      <sz val="10"/>
      <color indexed="12"/>
      <name val="Arial"/>
      <family val="0"/>
    </font>
    <font>
      <b/>
      <sz val="16"/>
      <name val="Arial"/>
      <family val="2"/>
    </font>
    <font>
      <b/>
      <sz val="20"/>
      <name val="Arial"/>
      <family val="2"/>
    </font>
    <font>
      <b/>
      <sz val="10"/>
      <name val="Arial"/>
      <family val="2"/>
    </font>
    <font>
      <b/>
      <sz val="7"/>
      <name val="Arial"/>
      <family val="2"/>
    </font>
    <font>
      <sz val="7"/>
      <name val="Arial"/>
      <family val="2"/>
    </font>
    <font>
      <sz val="8"/>
      <name val="Arial"/>
      <family val="2"/>
    </font>
    <font>
      <b/>
      <sz val="8"/>
      <name val="Arial"/>
      <family val="2"/>
    </font>
    <font>
      <sz val="6"/>
      <name val="Arial"/>
      <family val="2"/>
    </font>
    <font>
      <b/>
      <sz val="9"/>
      <name val="Arial"/>
      <family val="2"/>
    </font>
    <font>
      <sz val="10"/>
      <name val="Times New Roman"/>
      <family val="1"/>
    </font>
    <font>
      <i/>
      <sz val="10"/>
      <name val="Arial"/>
      <family val="2"/>
    </font>
    <font>
      <sz val="8"/>
      <name val="Tahoma"/>
      <family val="2"/>
    </font>
    <font>
      <b/>
      <sz val="10"/>
      <color indexed="9"/>
      <name val="Arial"/>
      <family val="2"/>
    </font>
    <font>
      <sz val="9"/>
      <name val="Arial"/>
      <family val="2"/>
    </font>
    <font>
      <b/>
      <sz val="10"/>
      <color indexed="10"/>
      <name val="Arial"/>
      <family val="2"/>
    </font>
    <font>
      <b/>
      <sz val="10"/>
      <color indexed="13"/>
      <name val="Arial"/>
      <family val="0"/>
    </font>
    <font>
      <b/>
      <sz val="11"/>
      <name val="Arial"/>
      <family val="2"/>
    </font>
    <font>
      <sz val="11"/>
      <name val="Arial"/>
      <family val="2"/>
    </font>
    <font>
      <b/>
      <sz val="12"/>
      <name val="Arial"/>
      <family val="2"/>
    </font>
    <font>
      <sz val="7"/>
      <color indexed="8"/>
      <name val="Arial"/>
      <family val="0"/>
    </font>
    <font>
      <b/>
      <sz val="10"/>
      <color indexed="17"/>
      <name val="Arial"/>
      <family val="2"/>
    </font>
    <font>
      <b/>
      <u val="single"/>
      <sz val="8.5"/>
      <name val="Arial"/>
      <family val="2"/>
    </font>
    <font>
      <sz val="8.5"/>
      <name val="Arial"/>
      <family val="2"/>
    </font>
    <font>
      <b/>
      <sz val="8.5"/>
      <color indexed="10"/>
      <name val="Arial"/>
      <family val="2"/>
    </font>
    <font>
      <sz val="8.5"/>
      <color indexed="10"/>
      <name val="Arial"/>
      <family val="2"/>
    </font>
    <font>
      <i/>
      <sz val="8.5"/>
      <color indexed="10"/>
      <name val="Arial"/>
      <family val="2"/>
    </font>
    <font>
      <b/>
      <i/>
      <sz val="20"/>
      <name val="Arial"/>
      <family val="2"/>
    </font>
    <font>
      <sz val="12"/>
      <name val="Arial"/>
      <family val="2"/>
    </font>
    <font>
      <sz val="7"/>
      <name val="Terminal"/>
      <family val="3"/>
    </font>
    <font>
      <sz val="7"/>
      <color indexed="8"/>
      <name val="Terminal"/>
      <family val="3"/>
    </font>
  </fonts>
  <fills count="7">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57"/>
        <bgColor indexed="64"/>
      </patternFill>
    </fill>
    <fill>
      <patternFill patternType="solid">
        <fgColor indexed="22"/>
        <bgColor indexed="64"/>
      </patternFill>
    </fill>
    <fill>
      <patternFill patternType="solid">
        <fgColor indexed="42"/>
        <bgColor indexed="64"/>
      </patternFill>
    </fill>
  </fills>
  <borders count="24">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style="medium"/>
      <bottom style="thin"/>
    </border>
    <border>
      <left style="thin"/>
      <right style="thin"/>
      <top style="medium"/>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style="medium"/>
      <right style="medium"/>
      <top style="thin"/>
      <bottom>
        <color indexed="63"/>
      </bottom>
    </border>
    <border>
      <left style="medium"/>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8">
    <xf numFmtId="0" fontId="0" fillId="0" borderId="0" xfId="0" applyAlignment="1">
      <alignment/>
    </xf>
    <xf numFmtId="0" fontId="0" fillId="0" borderId="0" xfId="0" applyAlignment="1">
      <alignment vertical="top"/>
    </xf>
    <xf numFmtId="0" fontId="5" fillId="0" borderId="0" xfId="0" applyFont="1" applyAlignment="1">
      <alignment horizontal="left" vertical="top"/>
    </xf>
    <xf numFmtId="0" fontId="5"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5" borderId="1" xfId="0" applyFont="1" applyFill="1" applyBorder="1" applyAlignment="1">
      <alignment horizontal="center" vertical="center"/>
    </xf>
    <xf numFmtId="0" fontId="0" fillId="3" borderId="0" xfId="0" applyFill="1" applyAlignment="1">
      <alignment/>
    </xf>
    <xf numFmtId="0" fontId="0" fillId="0" borderId="0" xfId="0" applyNumberFormat="1" applyAlignment="1">
      <alignment/>
    </xf>
    <xf numFmtId="0" fontId="0" fillId="0" borderId="0" xfId="0" applyNumberFormat="1" applyAlignment="1">
      <alignment vertical="top"/>
    </xf>
    <xf numFmtId="0" fontId="0" fillId="0" borderId="0" xfId="0" applyFont="1" applyAlignment="1">
      <alignment/>
    </xf>
    <xf numFmtId="0" fontId="0" fillId="0" borderId="0" xfId="0" applyFont="1" applyAlignment="1">
      <alignment/>
    </xf>
    <xf numFmtId="0" fontId="7" fillId="0" borderId="0" xfId="0" applyFont="1" applyAlignment="1">
      <alignment horizontal="center" vertical="top"/>
    </xf>
    <xf numFmtId="0" fontId="5" fillId="2" borderId="2" xfId="0" applyFont="1" applyFill="1" applyBorder="1" applyAlignment="1">
      <alignment horizontal="center" vertical="center"/>
    </xf>
    <xf numFmtId="0" fontId="7"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NumberFormat="1" applyFont="1" applyAlignment="1">
      <alignment horizontal="left" vertical="center" wrapText="1"/>
    </xf>
    <xf numFmtId="0" fontId="0" fillId="0" borderId="0" xfId="0" applyFill="1" applyAlignment="1">
      <alignment vertical="top"/>
    </xf>
    <xf numFmtId="0" fontId="0" fillId="0" borderId="0" xfId="0" applyFill="1" applyAlignment="1">
      <alignment/>
    </xf>
    <xf numFmtId="0" fontId="0" fillId="0" borderId="0" xfId="0" applyNumberFormat="1" applyFont="1" applyAlignment="1">
      <alignment horizontal="center" vertical="center"/>
    </xf>
    <xf numFmtId="0" fontId="0" fillId="3" borderId="0" xfId="0" applyFill="1" applyAlignment="1">
      <alignment vertical="top"/>
    </xf>
    <xf numFmtId="0" fontId="0" fillId="0" borderId="0" xfId="0" applyFont="1" applyFill="1" applyAlignment="1">
      <alignment/>
    </xf>
    <xf numFmtId="0" fontId="0" fillId="0" borderId="0" xfId="0" applyFont="1" applyFill="1" applyAlignment="1">
      <alignment/>
    </xf>
    <xf numFmtId="0" fontId="0" fillId="6" borderId="0" xfId="0" applyFill="1" applyAlignment="1">
      <alignment/>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vertical="top"/>
    </xf>
    <xf numFmtId="0" fontId="0" fillId="0" borderId="0" xfId="0" applyAlignment="1">
      <alignment wrapText="1"/>
    </xf>
    <xf numFmtId="0" fontId="0" fillId="0" borderId="0" xfId="0" applyAlignment="1">
      <alignment horizontal="left" vertical="top" wrapText="1"/>
    </xf>
    <xf numFmtId="0" fontId="0" fillId="0" borderId="0" xfId="0" applyNumberFormat="1" applyFont="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right" vertical="center" wrapText="1"/>
    </xf>
    <xf numFmtId="0" fontId="5" fillId="0" borderId="1" xfId="0" applyFont="1" applyBorder="1" applyAlignment="1">
      <alignment horizontal="center" vertical="center"/>
    </xf>
    <xf numFmtId="0" fontId="6"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top"/>
    </xf>
    <xf numFmtId="0" fontId="7" fillId="0" borderId="1" xfId="0" applyFont="1" applyBorder="1" applyAlignment="1">
      <alignment horizontal="center" vertical="top"/>
    </xf>
    <xf numFmtId="49" fontId="9" fillId="0" borderId="1" xfId="0" applyNumberFormat="1" applyFont="1" applyBorder="1" applyAlignment="1">
      <alignment horizontal="center"/>
    </xf>
    <xf numFmtId="49" fontId="5" fillId="0" borderId="1" xfId="0" applyNumberFormat="1" applyFont="1" applyBorder="1" applyAlignment="1">
      <alignment horizontal="center" wrapText="1"/>
    </xf>
    <xf numFmtId="0" fontId="0" fillId="0" borderId="1" xfId="0" applyBorder="1" applyAlignment="1">
      <alignment wrapText="1"/>
    </xf>
    <xf numFmtId="0" fontId="0" fillId="0" borderId="1" xfId="0" applyBorder="1" applyAlignment="1">
      <alignment/>
    </xf>
    <xf numFmtId="0" fontId="7" fillId="0" borderId="1" xfId="0" applyFont="1" applyBorder="1" applyAlignment="1">
      <alignment/>
    </xf>
    <xf numFmtId="0" fontId="6" fillId="0" borderId="1" xfId="0" applyFont="1" applyBorder="1" applyAlignment="1">
      <alignment horizontal="center" vertical="top"/>
    </xf>
    <xf numFmtId="0" fontId="5" fillId="0" borderId="3" xfId="0" applyFont="1" applyBorder="1" applyAlignment="1">
      <alignment vertical="top" wrapText="1"/>
    </xf>
    <xf numFmtId="0" fontId="5" fillId="0" borderId="3" xfId="0" applyFont="1" applyFill="1" applyBorder="1" applyAlignment="1">
      <alignment vertical="top" wrapText="1"/>
    </xf>
    <xf numFmtId="0" fontId="10" fillId="0" borderId="4" xfId="0" applyFont="1" applyBorder="1" applyAlignment="1">
      <alignment horizontal="center" vertical="top" wrapText="1"/>
    </xf>
    <xf numFmtId="0" fontId="10" fillId="0" borderId="4" xfId="0" applyFont="1" applyBorder="1" applyAlignment="1">
      <alignment horizontal="center" vertical="top"/>
    </xf>
    <xf numFmtId="0" fontId="7" fillId="0" borderId="4" xfId="0" applyFont="1" applyBorder="1" applyAlignment="1">
      <alignment horizontal="center" vertical="top"/>
    </xf>
    <xf numFmtId="0" fontId="7" fillId="0" borderId="4" xfId="0" applyFont="1" applyFill="1" applyBorder="1" applyAlignment="1">
      <alignment horizontal="center" vertical="top" wrapText="1"/>
    </xf>
    <xf numFmtId="0" fontId="7" fillId="0" borderId="4" xfId="0" applyFont="1" applyFill="1" applyBorder="1" applyAlignment="1">
      <alignment horizontal="center" vertical="top"/>
    </xf>
    <xf numFmtId="0" fontId="5" fillId="3" borderId="2" xfId="0" applyFont="1" applyFill="1" applyBorder="1" applyAlignment="1">
      <alignment horizontal="center" vertical="center"/>
    </xf>
    <xf numFmtId="0" fontId="5" fillId="4" borderId="2" xfId="0" applyFont="1" applyFill="1" applyBorder="1" applyAlignment="1">
      <alignment horizontal="center" vertical="center"/>
    </xf>
    <xf numFmtId="0" fontId="5" fillId="0" borderId="2" xfId="0" applyFont="1" applyBorder="1" applyAlignment="1">
      <alignment horizontal="center" vertical="center"/>
    </xf>
    <xf numFmtId="0" fontId="5" fillId="5" borderId="2" xfId="0" applyFont="1" applyFill="1" applyBorder="1" applyAlignment="1">
      <alignment horizontal="center" vertical="center"/>
    </xf>
    <xf numFmtId="0" fontId="5" fillId="2" borderId="5" xfId="0" applyFont="1" applyFill="1" applyBorder="1" applyAlignment="1">
      <alignment horizontal="center" vertical="center"/>
    </xf>
    <xf numFmtId="0" fontId="5" fillId="3" borderId="5" xfId="0" applyFont="1" applyFill="1" applyBorder="1" applyAlignment="1">
      <alignment horizontal="center" vertical="center"/>
    </xf>
    <xf numFmtId="0" fontId="5" fillId="4" borderId="5" xfId="0" applyFont="1" applyFill="1" applyBorder="1" applyAlignment="1">
      <alignment horizontal="center" vertical="center"/>
    </xf>
    <xf numFmtId="0" fontId="5" fillId="0" borderId="5" xfId="0" applyFont="1" applyBorder="1" applyAlignment="1">
      <alignment horizontal="center" vertical="center"/>
    </xf>
    <xf numFmtId="0" fontId="5" fillId="5" borderId="5" xfId="0" applyFont="1" applyFill="1" applyBorder="1" applyAlignment="1">
      <alignment horizontal="center" vertical="center"/>
    </xf>
    <xf numFmtId="0" fontId="5" fillId="0" borderId="5" xfId="0" applyFont="1" applyFill="1" applyBorder="1" applyAlignment="1">
      <alignment horizontal="center" vertical="center"/>
    </xf>
    <xf numFmtId="0" fontId="19" fillId="0" borderId="1" xfId="0" applyFont="1" applyBorder="1" applyAlignment="1">
      <alignment horizontal="right"/>
    </xf>
    <xf numFmtId="0" fontId="5" fillId="0" borderId="1" xfId="0" applyFont="1" applyBorder="1" applyAlignment="1" quotePrefix="1">
      <alignment/>
    </xf>
    <xf numFmtId="0" fontId="5" fillId="0" borderId="1" xfId="0" applyFont="1" applyBorder="1" applyAlignment="1">
      <alignment/>
    </xf>
    <xf numFmtId="0" fontId="0" fillId="0" borderId="0" xfId="0" applyBorder="1" applyAlignment="1">
      <alignment/>
    </xf>
    <xf numFmtId="0" fontId="0" fillId="0" borderId="0" xfId="0" applyNumberFormat="1" applyBorder="1" applyAlignment="1">
      <alignment/>
    </xf>
    <xf numFmtId="0" fontId="0" fillId="0" borderId="2" xfId="0" applyBorder="1" applyAlignment="1">
      <alignment/>
    </xf>
    <xf numFmtId="0" fontId="7" fillId="0" borderId="1" xfId="0" applyFont="1" applyBorder="1" applyAlignment="1">
      <alignment wrapText="1"/>
    </xf>
    <xf numFmtId="0" fontId="0" fillId="0" borderId="4" xfId="0" applyBorder="1" applyAlignment="1">
      <alignment horizontal="left" vertical="top" wrapText="1"/>
    </xf>
    <xf numFmtId="0" fontId="8" fillId="0" borderId="1" xfId="0" applyFont="1" applyBorder="1" applyAlignment="1">
      <alignment/>
    </xf>
    <xf numFmtId="0" fontId="8" fillId="0" borderId="0" xfId="0" applyFont="1" applyBorder="1" applyAlignment="1">
      <alignment/>
    </xf>
    <xf numFmtId="0" fontId="7" fillId="0" borderId="0" xfId="0" applyFont="1" applyBorder="1" applyAlignment="1">
      <alignment wrapText="1"/>
    </xf>
    <xf numFmtId="0" fontId="7" fillId="0" borderId="0" xfId="0" applyNumberFormat="1" applyFont="1" applyBorder="1" applyAlignment="1">
      <alignment wrapText="1"/>
    </xf>
    <xf numFmtId="0" fontId="0" fillId="0" borderId="1" xfId="0" applyBorder="1" applyAlignment="1">
      <alignment horizontal="left" vertical="top" wrapText="1"/>
    </xf>
    <xf numFmtId="0" fontId="6" fillId="0" borderId="1" xfId="0" applyFont="1" applyBorder="1" applyAlignment="1" applyProtection="1">
      <alignment/>
      <protection locked="0"/>
    </xf>
    <xf numFmtId="0" fontId="6" fillId="0" borderId="1" xfId="0" applyFont="1" applyFill="1" applyBorder="1" applyAlignment="1" applyProtection="1">
      <alignment/>
      <protection locked="0"/>
    </xf>
    <xf numFmtId="0" fontId="5" fillId="0" borderId="0" xfId="0" applyFont="1" applyAlignment="1">
      <alignment horizontal="center"/>
    </xf>
    <xf numFmtId="0" fontId="19" fillId="0" borderId="6" xfId="0" applyFont="1" applyBorder="1" applyAlignment="1" applyProtection="1">
      <alignment horizontal="center"/>
      <protection/>
    </xf>
    <xf numFmtId="0" fontId="20" fillId="0" borderId="0" xfId="0" applyFont="1" applyAlignment="1">
      <alignment/>
    </xf>
    <xf numFmtId="0" fontId="6" fillId="0" borderId="1" xfId="0" applyFont="1" applyBorder="1" applyAlignment="1" applyProtection="1">
      <alignment wrapText="1"/>
      <protection locked="0"/>
    </xf>
    <xf numFmtId="0" fontId="7" fillId="0" borderId="0" xfId="0" applyFont="1" applyBorder="1" applyAlignment="1">
      <alignment/>
    </xf>
    <xf numFmtId="0" fontId="7" fillId="0" borderId="0" xfId="0" applyNumberFormat="1" applyFont="1" applyBorder="1" applyAlignment="1">
      <alignment/>
    </xf>
    <xf numFmtId="0" fontId="5" fillId="0" borderId="1" xfId="0" applyNumberFormat="1" applyFont="1" applyBorder="1" applyAlignment="1">
      <alignment horizontal="center" wrapText="1"/>
    </xf>
    <xf numFmtId="0" fontId="0" fillId="0" borderId="0" xfId="0" applyNumberFormat="1" applyAlignment="1">
      <alignment wrapText="1"/>
    </xf>
    <xf numFmtId="0" fontId="6" fillId="0" borderId="1" xfId="0" applyFont="1" applyBorder="1" applyAlignment="1">
      <alignment horizontal="center"/>
    </xf>
    <xf numFmtId="0" fontId="6" fillId="0" borderId="1" xfId="0" applyFont="1" applyFill="1" applyBorder="1" applyAlignment="1">
      <alignment horizontal="center"/>
    </xf>
    <xf numFmtId="0" fontId="7"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22" fillId="0" borderId="1" xfId="0" applyFont="1" applyFill="1" applyBorder="1" applyAlignment="1">
      <alignment horizontal="center" vertical="top"/>
    </xf>
    <xf numFmtId="0" fontId="22" fillId="0" borderId="1" xfId="0" applyFont="1" applyBorder="1" applyAlignment="1">
      <alignment horizontal="center" vertical="top"/>
    </xf>
    <xf numFmtId="0" fontId="7" fillId="0" borderId="0" xfId="0" applyFont="1" applyAlignment="1">
      <alignment horizontal="center"/>
    </xf>
    <xf numFmtId="0" fontId="7" fillId="0" borderId="1" xfId="0" applyFont="1" applyBorder="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5" borderId="1" xfId="0" applyFont="1" applyFill="1" applyBorder="1" applyAlignment="1">
      <alignment horizontal="right" vertical="center" wrapText="1"/>
    </xf>
    <xf numFmtId="0" fontId="0" fillId="5" borderId="1" xfId="0" applyFill="1" applyBorder="1" applyAlignment="1">
      <alignment vertical="top"/>
    </xf>
    <xf numFmtId="0" fontId="0" fillId="5" borderId="1" xfId="0" applyFill="1" applyBorder="1" applyAlignment="1">
      <alignment/>
    </xf>
    <xf numFmtId="0" fontId="17" fillId="5" borderId="1" xfId="0" applyFont="1" applyFill="1" applyBorder="1" applyAlignment="1">
      <alignment horizontal="right" vertical="center"/>
    </xf>
    <xf numFmtId="0" fontId="17" fillId="5" borderId="1" xfId="0" applyFont="1" applyFill="1" applyBorder="1" applyAlignment="1">
      <alignment horizontal="right" vertical="center"/>
    </xf>
    <xf numFmtId="0" fontId="0" fillId="0" borderId="1" xfId="0" applyNumberFormat="1" applyFont="1" applyBorder="1" applyAlignment="1" applyProtection="1">
      <alignment horizontal="left" vertical="center" wrapText="1"/>
      <protection/>
    </xf>
    <xf numFmtId="0" fontId="0" fillId="0" borderId="1" xfId="0" applyNumberFormat="1" applyFont="1" applyFill="1" applyBorder="1" applyAlignment="1" applyProtection="1">
      <alignment horizontal="left" vertical="center" wrapText="1"/>
      <protection/>
    </xf>
    <xf numFmtId="0" fontId="0" fillId="0" borderId="7" xfId="0" applyNumberFormat="1" applyFont="1" applyBorder="1" applyAlignment="1">
      <alignment horizontal="center" vertical="center" wrapText="1"/>
    </xf>
    <xf numFmtId="0" fontId="0" fillId="0" borderId="8" xfId="0" applyNumberFormat="1" applyFont="1" applyBorder="1" applyAlignment="1">
      <alignment horizontal="center" vertical="center" wrapText="1"/>
    </xf>
    <xf numFmtId="0" fontId="0" fillId="0" borderId="9" xfId="0" applyBorder="1" applyAlignment="1">
      <alignment/>
    </xf>
    <xf numFmtId="0" fontId="0" fillId="0" borderId="10" xfId="0" applyNumberFormat="1" applyBorder="1" applyAlignment="1">
      <alignment/>
    </xf>
    <xf numFmtId="0" fontId="0" fillId="0" borderId="4" xfId="0" applyBorder="1" applyAlignment="1">
      <alignment vertical="top" wrapText="1"/>
    </xf>
    <xf numFmtId="0" fontId="5" fillId="5" borderId="4" xfId="0" applyFont="1" applyFill="1" applyBorder="1" applyAlignment="1">
      <alignment horizontal="right" vertical="center" wrapText="1"/>
    </xf>
    <xf numFmtId="0" fontId="6" fillId="0" borderId="11" xfId="0" applyFont="1" applyBorder="1" applyAlignment="1">
      <alignment horizontal="left" vertical="center" wrapText="1"/>
    </xf>
    <xf numFmtId="0" fontId="7" fillId="0" borderId="12" xfId="0" applyNumberFormat="1" applyFont="1" applyBorder="1" applyAlignment="1">
      <alignment horizontal="left" vertical="center" wrapText="1"/>
    </xf>
    <xf numFmtId="0" fontId="5" fillId="0" borderId="13" xfId="0" applyNumberFormat="1" applyFont="1" applyBorder="1" applyAlignment="1" applyProtection="1">
      <alignment horizontal="center"/>
      <protection/>
    </xf>
    <xf numFmtId="0" fontId="5" fillId="0" borderId="14" xfId="0" applyNumberFormat="1" applyFont="1" applyBorder="1" applyAlignment="1" applyProtection="1">
      <alignment horizontal="center"/>
      <protection/>
    </xf>
    <xf numFmtId="0" fontId="0" fillId="0" borderId="15" xfId="0" applyNumberFormat="1" applyBorder="1" applyAlignment="1">
      <alignment/>
    </xf>
    <xf numFmtId="0" fontId="7" fillId="0" borderId="16" xfId="0" applyNumberFormat="1" applyFont="1" applyBorder="1" applyAlignment="1">
      <alignment horizontal="left" vertical="center" wrapText="1"/>
    </xf>
    <xf numFmtId="0" fontId="6" fillId="0" borderId="12" xfId="0" applyFont="1" applyBorder="1" applyAlignment="1">
      <alignment horizontal="left" vertical="center" wrapText="1"/>
    </xf>
    <xf numFmtId="0" fontId="0" fillId="0" borderId="1" xfId="0" applyFont="1" applyBorder="1" applyAlignment="1">
      <alignment vertical="top" wrapText="1"/>
    </xf>
    <xf numFmtId="0" fontId="0" fillId="0" borderId="0" xfId="0" applyFont="1" applyAlignment="1">
      <alignment vertical="top" wrapText="1"/>
    </xf>
    <xf numFmtId="0" fontId="0" fillId="0" borderId="0" xfId="0" applyFont="1" applyAlignment="1">
      <alignment/>
    </xf>
    <xf numFmtId="0" fontId="5" fillId="0" borderId="0" xfId="0" applyFont="1" applyFill="1" applyBorder="1" applyAlignment="1">
      <alignment horizontal="center" vertical="center"/>
    </xf>
    <xf numFmtId="0" fontId="6" fillId="0" borderId="0" xfId="0" applyFont="1" applyBorder="1" applyAlignment="1">
      <alignment horizontal="left" vertical="top" wrapText="1"/>
    </xf>
    <xf numFmtId="0" fontId="0" fillId="0" borderId="0" xfId="0" applyNumberFormat="1" applyFont="1" applyBorder="1" applyAlignment="1">
      <alignment/>
    </xf>
    <xf numFmtId="0" fontId="5" fillId="0" borderId="0" xfId="0" applyFont="1" applyBorder="1" applyAlignment="1">
      <alignment horizontal="left" vertical="top" wrapText="1"/>
    </xf>
    <xf numFmtId="0" fontId="0" fillId="0" borderId="12" xfId="0" applyBorder="1" applyAlignment="1">
      <alignment horizontal="left" vertical="top" wrapText="1"/>
    </xf>
    <xf numFmtId="0" fontId="6" fillId="0" borderId="8" xfId="0" applyFont="1" applyBorder="1" applyAlignment="1">
      <alignment horizontal="center" vertical="top"/>
    </xf>
    <xf numFmtId="0" fontId="5" fillId="0" borderId="6" xfId="0" applyFont="1" applyBorder="1" applyAlignment="1" applyProtection="1">
      <alignment horizontal="center"/>
      <protection/>
    </xf>
    <xf numFmtId="0" fontId="7" fillId="0" borderId="1" xfId="0" applyFont="1" applyFill="1" applyBorder="1" applyAlignment="1">
      <alignment horizontal="center" vertical="top"/>
    </xf>
    <xf numFmtId="0" fontId="25" fillId="0" borderId="0" xfId="0" applyFont="1" applyAlignment="1">
      <alignment wrapText="1"/>
    </xf>
    <xf numFmtId="0" fontId="4" fillId="0" borderId="0" xfId="0" applyFont="1" applyAlignment="1">
      <alignment horizontal="center" vertical="center"/>
    </xf>
    <xf numFmtId="0" fontId="3" fillId="0" borderId="0" xfId="0" applyFont="1" applyAlignment="1">
      <alignment horizontal="center" vertical="center"/>
    </xf>
    <xf numFmtId="0" fontId="24" fillId="0" borderId="0" xfId="0" applyFont="1" applyAlignment="1">
      <alignment horizontal="left" vertical="top" wrapText="1"/>
    </xf>
    <xf numFmtId="0" fontId="5" fillId="5" borderId="16" xfId="0" applyFont="1" applyFill="1" applyBorder="1" applyAlignment="1">
      <alignment horizontal="left" vertical="top" wrapText="1"/>
    </xf>
    <xf numFmtId="0" fontId="0" fillId="5" borderId="2" xfId="0" applyFill="1" applyBorder="1" applyAlignment="1">
      <alignment vertical="top"/>
    </xf>
    <xf numFmtId="0" fontId="0" fillId="5" borderId="2" xfId="0" applyFill="1" applyBorder="1" applyAlignment="1">
      <alignment/>
    </xf>
    <xf numFmtId="0" fontId="17" fillId="5" borderId="2" xfId="0" applyFont="1" applyFill="1" applyBorder="1" applyAlignment="1">
      <alignment horizontal="right" vertical="center"/>
    </xf>
    <xf numFmtId="0" fontId="0" fillId="0" borderId="8" xfId="0" applyBorder="1" applyAlignment="1">
      <alignment/>
    </xf>
    <xf numFmtId="0" fontId="7" fillId="0" borderId="8" xfId="0" applyFont="1" applyBorder="1" applyAlignment="1">
      <alignment horizontal="center"/>
    </xf>
    <xf numFmtId="0" fontId="0" fillId="0" borderId="8" xfId="0" applyBorder="1" applyAlignment="1">
      <alignment wrapText="1"/>
    </xf>
    <xf numFmtId="0" fontId="5" fillId="0" borderId="1" xfId="0" applyFont="1" applyBorder="1" applyAlignment="1">
      <alignment horizontal="right" wrapText="1"/>
    </xf>
    <xf numFmtId="0" fontId="5" fillId="0" borderId="1" xfId="0" applyFont="1" applyBorder="1" applyAlignment="1">
      <alignment vertical="top" wrapText="1"/>
    </xf>
    <xf numFmtId="0" fontId="0" fillId="0" borderId="1" xfId="0" applyFont="1" applyBorder="1" applyAlignment="1">
      <alignment horizontal="left" vertical="top" wrapText="1" indent="1"/>
    </xf>
    <xf numFmtId="0" fontId="0" fillId="0" borderId="1" xfId="0" applyFont="1" applyBorder="1" applyAlignment="1">
      <alignment horizontal="left" vertical="top" wrapText="1" indent="2"/>
    </xf>
    <xf numFmtId="0" fontId="0" fillId="0" borderId="1" xfId="0" applyFont="1" applyFill="1" applyBorder="1" applyAlignment="1">
      <alignment horizontal="left" vertical="top" wrapText="1" indent="2"/>
    </xf>
    <xf numFmtId="0" fontId="0" fillId="0" borderId="1" xfId="0" applyFont="1" applyFill="1" applyBorder="1" applyAlignment="1">
      <alignment horizontal="left" vertical="top" wrapText="1" indent="1"/>
    </xf>
    <xf numFmtId="0" fontId="0" fillId="0" borderId="1" xfId="0" applyFont="1" applyFill="1" applyBorder="1" applyAlignment="1">
      <alignment horizontal="left" vertical="top" wrapText="1" indent="1"/>
    </xf>
    <xf numFmtId="0" fontId="0" fillId="0" borderId="1" xfId="0" applyFont="1" applyBorder="1" applyAlignment="1">
      <alignment horizontal="left" vertical="top" wrapText="1" indent="3"/>
    </xf>
    <xf numFmtId="0" fontId="5" fillId="0" borderId="1" xfId="0" applyFont="1" applyBorder="1" applyAlignment="1">
      <alignment horizontal="left" vertical="top" wrapText="1" indent="3"/>
    </xf>
    <xf numFmtId="0" fontId="0" fillId="0" borderId="1" xfId="0" applyFont="1" applyBorder="1" applyAlignment="1">
      <alignment horizontal="left" vertical="top" wrapText="1" indent="2"/>
    </xf>
    <xf numFmtId="0" fontId="0" fillId="0" borderId="1" xfId="0" applyFont="1" applyFill="1" applyBorder="1" applyAlignment="1">
      <alignment horizontal="left" vertical="top" wrapText="1" indent="3"/>
    </xf>
    <xf numFmtId="0" fontId="0" fillId="0" borderId="1" xfId="0" applyNumberFormat="1" applyFont="1" applyFill="1" applyBorder="1" applyAlignment="1">
      <alignment horizontal="left" vertical="top" wrapText="1" indent="2"/>
    </xf>
    <xf numFmtId="0" fontId="0" fillId="0" borderId="1" xfId="0" applyFont="1" applyBorder="1" applyAlignment="1">
      <alignment horizontal="left" vertical="top" wrapText="1" indent="1"/>
    </xf>
    <xf numFmtId="0" fontId="0" fillId="0" borderId="1" xfId="0" applyFont="1" applyFill="1" applyBorder="1" applyAlignment="1">
      <alignment horizontal="left" vertical="top" wrapText="1" indent="2" readingOrder="1"/>
    </xf>
    <xf numFmtId="0" fontId="0" fillId="0" borderId="1" xfId="0" applyFont="1" applyFill="1" applyBorder="1" applyAlignment="1">
      <alignment horizontal="left" vertical="top" wrapText="1" indent="3"/>
    </xf>
    <xf numFmtId="0" fontId="0" fillId="0" borderId="1" xfId="0" applyFont="1" applyFill="1" applyBorder="1" applyAlignment="1">
      <alignment horizontal="left" vertical="top" wrapText="1" indent="4"/>
    </xf>
    <xf numFmtId="0" fontId="5" fillId="0" borderId="1" xfId="0" applyFont="1" applyFill="1" applyBorder="1" applyAlignment="1">
      <alignment vertical="top" wrapText="1"/>
    </xf>
    <xf numFmtId="0" fontId="0" fillId="0" borderId="1" xfId="0" applyFont="1" applyBorder="1" applyAlignment="1">
      <alignment horizontal="left" vertical="top" wrapText="1" indent="3"/>
    </xf>
    <xf numFmtId="0" fontId="25" fillId="0" borderId="0" xfId="0" applyFont="1" applyAlignment="1">
      <alignment horizontal="justify" wrapText="1"/>
    </xf>
    <xf numFmtId="0" fontId="6" fillId="0" borderId="0" xfId="0" applyFont="1" applyBorder="1" applyAlignment="1">
      <alignment horizontal="center" vertical="top"/>
    </xf>
    <xf numFmtId="0" fontId="17" fillId="0" borderId="0" xfId="0" applyFont="1" applyFill="1" applyBorder="1" applyAlignment="1">
      <alignment horizontal="right" vertical="center"/>
    </xf>
    <xf numFmtId="49" fontId="5" fillId="0" borderId="3" xfId="0" applyNumberFormat="1" applyFont="1" applyBorder="1" applyAlignment="1">
      <alignment horizontal="center"/>
    </xf>
    <xf numFmtId="0" fontId="0" fillId="0" borderId="4" xfId="0" applyBorder="1" applyAlignment="1">
      <alignment horizontal="center"/>
    </xf>
    <xf numFmtId="0" fontId="0" fillId="0" borderId="3"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protection locked="0"/>
    </xf>
    <xf numFmtId="0" fontId="0" fillId="0" borderId="3" xfId="0" applyFont="1" applyFill="1" applyBorder="1" applyAlignment="1" applyProtection="1">
      <alignment horizontal="left" vertical="top" wrapText="1" indent="1"/>
      <protection locked="0"/>
    </xf>
    <xf numFmtId="0" fontId="29" fillId="0" borderId="0" xfId="0" applyNumberFormat="1" applyFont="1" applyAlignment="1">
      <alignment horizontal="fill" vertical="center"/>
    </xf>
    <xf numFmtId="0" fontId="0" fillId="0" borderId="0" xfId="0" applyAlignment="1">
      <alignment/>
    </xf>
    <xf numFmtId="49" fontId="5" fillId="0" borderId="3" xfId="0" applyNumberFormat="1" applyFont="1" applyBorder="1" applyAlignment="1">
      <alignment horizontal="center"/>
    </xf>
    <xf numFmtId="0" fontId="0" fillId="0" borderId="4" xfId="0" applyBorder="1" applyAlignment="1">
      <alignment horizontal="center"/>
    </xf>
    <xf numFmtId="0" fontId="0" fillId="0" borderId="3" xfId="0" applyFont="1" applyBorder="1" applyAlignment="1" applyProtection="1">
      <alignment horizontal="left" vertical="top" wrapText="1"/>
      <protection locked="0"/>
    </xf>
    <xf numFmtId="0" fontId="0" fillId="0" borderId="4" xfId="0" applyFont="1" applyBorder="1" applyAlignment="1" applyProtection="1">
      <alignment horizontal="left" vertical="top"/>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xf>
    <xf numFmtId="0" fontId="5" fillId="0" borderId="1" xfId="0" applyFont="1" applyFill="1" applyBorder="1" applyAlignment="1" applyProtection="1">
      <alignment horizontal="center" vertical="center" wrapText="1"/>
      <protection locked="0"/>
    </xf>
    <xf numFmtId="0" fontId="30" fillId="0" borderId="17"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30" fillId="0" borderId="17" xfId="0" applyNumberFormat="1" applyFont="1" applyBorder="1" applyAlignment="1" applyProtection="1">
      <alignment horizontal="center" vertical="center"/>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top"/>
    </xf>
    <xf numFmtId="0" fontId="5" fillId="0" borderId="1" xfId="0" applyFont="1" applyBorder="1" applyAlignment="1">
      <alignment horizontal="center"/>
    </xf>
    <xf numFmtId="0" fontId="24" fillId="0" borderId="0" xfId="0" applyNumberFormat="1" applyFont="1" applyAlignment="1">
      <alignment horizontal="justify" vertical="top" wrapText="1"/>
    </xf>
    <xf numFmtId="0" fontId="25" fillId="0" borderId="0" xfId="0" applyFont="1" applyAlignment="1">
      <alignment horizontal="justify" wrapText="1"/>
    </xf>
    <xf numFmtId="0" fontId="24" fillId="0" borderId="0" xfId="0" applyFont="1" applyAlignment="1">
      <alignment horizontal="left" vertical="top" wrapText="1"/>
    </xf>
    <xf numFmtId="0" fontId="0" fillId="0" borderId="0" xfId="0" applyAlignment="1">
      <alignment horizontal="left" vertical="top" wrapText="1"/>
    </xf>
    <xf numFmtId="0" fontId="25" fillId="0" borderId="0" xfId="0" applyFont="1" applyAlignment="1">
      <alignment wrapText="1"/>
    </xf>
    <xf numFmtId="0" fontId="0" fillId="0" borderId="4" xfId="0" applyFont="1" applyFill="1" applyBorder="1" applyAlignment="1" applyProtection="1">
      <alignment horizontal="left" vertical="top" wrapText="1" indent="1"/>
      <protection locked="0"/>
    </xf>
    <xf numFmtId="0" fontId="0" fillId="0" borderId="3" xfId="0" applyBorder="1" applyAlignment="1">
      <alignment/>
    </xf>
    <xf numFmtId="0" fontId="0" fillId="0" borderId="19" xfId="0" applyBorder="1" applyAlignment="1">
      <alignment/>
    </xf>
    <xf numFmtId="0" fontId="0" fillId="0" borderId="4" xfId="0" applyBorder="1" applyAlignment="1">
      <alignment/>
    </xf>
    <xf numFmtId="0" fontId="9" fillId="0" borderId="0" xfId="0" applyNumberFormat="1" applyFont="1" applyBorder="1" applyAlignment="1">
      <alignment horizontal="center"/>
    </xf>
    <xf numFmtId="0" fontId="0" fillId="0" borderId="0" xfId="0" applyBorder="1" applyAlignment="1">
      <alignment/>
    </xf>
    <xf numFmtId="0" fontId="5" fillId="0" borderId="3" xfId="0" applyFont="1" applyBorder="1" applyAlignment="1">
      <alignment horizontal="center" vertical="top"/>
    </xf>
    <xf numFmtId="0" fontId="0" fillId="0" borderId="19" xfId="0" applyBorder="1" applyAlignment="1">
      <alignment/>
    </xf>
    <xf numFmtId="0" fontId="0" fillId="0" borderId="4" xfId="0" applyBorder="1" applyAlignment="1">
      <alignment/>
    </xf>
    <xf numFmtId="0" fontId="21" fillId="0" borderId="17" xfId="0" applyFont="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0" borderId="17" xfId="0" applyNumberFormat="1" applyFont="1" applyBorder="1" applyAlignment="1" applyProtection="1">
      <alignment horizontal="center" vertical="center"/>
      <protection locked="0"/>
    </xf>
    <xf numFmtId="0" fontId="4"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20" xfId="0" applyBorder="1" applyAlignment="1">
      <alignment/>
    </xf>
    <xf numFmtId="0" fontId="5" fillId="0" borderId="3" xfId="0" applyFont="1" applyBorder="1" applyAlignment="1">
      <alignment horizontal="center" vertical="center"/>
    </xf>
    <xf numFmtId="0" fontId="5" fillId="0" borderId="19" xfId="0" applyFont="1" applyBorder="1" applyAlignment="1">
      <alignment horizontal="center" vertical="center"/>
    </xf>
    <xf numFmtId="0" fontId="5" fillId="0" borderId="4" xfId="0" applyFont="1" applyBorder="1" applyAlignment="1">
      <alignment horizontal="center" vertical="center"/>
    </xf>
    <xf numFmtId="0" fontId="21" fillId="0" borderId="18" xfId="0" applyNumberFormat="1" applyFont="1" applyBorder="1" applyAlignment="1" applyProtection="1">
      <alignment horizontal="center" vertical="center"/>
      <protection locked="0"/>
    </xf>
    <xf numFmtId="0" fontId="21" fillId="0" borderId="21" xfId="0" applyNumberFormat="1" applyFont="1" applyBorder="1" applyAlignment="1">
      <alignment horizontal="center" vertical="center"/>
    </xf>
    <xf numFmtId="0" fontId="21" fillId="0" borderId="22" xfId="0" applyNumberFormat="1" applyFont="1" applyBorder="1" applyAlignment="1">
      <alignment horizontal="center" vertical="center"/>
    </xf>
    <xf numFmtId="0" fontId="4" fillId="0" borderId="19" xfId="0" applyFont="1" applyBorder="1" applyAlignment="1">
      <alignment horizontal="center" vertical="center"/>
    </xf>
    <xf numFmtId="0" fontId="4" fillId="0" borderId="4" xfId="0" applyFont="1" applyBorder="1" applyAlignment="1">
      <alignment horizontal="center" vertical="center"/>
    </xf>
    <xf numFmtId="0" fontId="3" fillId="0" borderId="19"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ill>
        <patternFill>
          <bgColor rgb="FFFF0000"/>
        </patternFill>
      </fill>
      <border/>
    </dxf>
    <dxf>
      <fill>
        <patternFill>
          <bgColor rgb="FFFFFF00"/>
        </patternFill>
      </fill>
      <border/>
    </dxf>
    <dxf>
      <fill>
        <patternFill>
          <bgColor rgb="FFC0C0C0"/>
        </patternFill>
      </fill>
      <border/>
    </dxf>
    <dxf>
      <border/>
    </dxf>
    <dxf>
      <fill>
        <patternFill>
          <bgColor rgb="FF339966"/>
        </patternFill>
      </fill>
      <border/>
    </dxf>
    <dxf>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8</xdr:row>
      <xdr:rowOff>0</xdr:rowOff>
    </xdr:from>
    <xdr:to>
      <xdr:col>8</xdr:col>
      <xdr:colOff>247650</xdr:colOff>
      <xdr:row>8</xdr:row>
      <xdr:rowOff>361950</xdr:rowOff>
    </xdr:to>
    <xdr:sp>
      <xdr:nvSpPr>
        <xdr:cNvPr id="1" name="Rectangle 300"/>
        <xdr:cNvSpPr>
          <a:spLocks/>
        </xdr:cNvSpPr>
      </xdr:nvSpPr>
      <xdr:spPr>
        <a:xfrm>
          <a:off x="219075" y="4581525"/>
          <a:ext cx="640080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50" b="1" i="0" u="none" baseline="0">
              <a:solidFill>
                <a:srgbClr val="FF0000"/>
              </a:solidFill>
              <a:latin typeface="Arial"/>
              <a:ea typeface="Arial"/>
              <a:cs typeface="Arial"/>
            </a:rPr>
            <a:t>CAUTION:</a:t>
          </a:r>
          <a:r>
            <a:rPr lang="en-US" cap="none" sz="850" b="0" i="0" u="none" baseline="0">
              <a:solidFill>
                <a:srgbClr val="FF0000"/>
              </a:solidFill>
              <a:latin typeface="Arial"/>
              <a:ea typeface="Arial"/>
              <a:cs typeface="Arial"/>
            </a:rPr>
            <a:t>  </a:t>
          </a:r>
          <a:r>
            <a:rPr lang="en-US" cap="none" sz="850" b="0" i="1" u="none" baseline="0">
              <a:solidFill>
                <a:srgbClr val="FF0000"/>
              </a:solidFill>
              <a:latin typeface="Arial"/>
              <a:ea typeface="Arial"/>
              <a:cs typeface="Arial"/>
            </a:rPr>
            <a:t>Entries, changes or deletions to risk characters or comments should only be made on the expanded checklist page; </a:t>
          </a:r>
          <a:r>
            <a:rPr lang="en-US" cap="none" sz="850" b="1" i="0" u="none" baseline="0">
              <a:solidFill>
                <a:srgbClr val="FF0000"/>
              </a:solidFill>
              <a:latin typeface="Arial"/>
              <a:ea typeface="Arial"/>
              <a:cs typeface="Arial"/>
            </a:rPr>
            <a:t>NOT</a:t>
          </a:r>
          <a:r>
            <a:rPr lang="en-US" cap="none" sz="850" b="0" i="1" u="none" baseline="0">
              <a:solidFill>
                <a:srgbClr val="FF0000"/>
              </a:solidFill>
              <a:latin typeface="Arial"/>
              <a:ea typeface="Arial"/>
              <a:cs typeface="Arial"/>
            </a:rPr>
            <a:t> on any of </a:t>
          </a:r>
          <a:r>
            <a:rPr lang="en-US" cap="none" sz="850" b="1" i="0" u="none" baseline="0">
              <a:solidFill>
                <a:srgbClr val="FF0000"/>
              </a:solidFill>
              <a:latin typeface="Arial"/>
              <a:ea typeface="Arial"/>
              <a:cs typeface="Arial"/>
            </a:rPr>
            <a:t>the summary pages.</a:t>
          </a:r>
          <a:r>
            <a:rPr lang="en-US" cap="none" sz="850" b="0" i="1" u="none" baseline="0">
              <a:solidFill>
                <a:srgbClr val="FF0000"/>
              </a:solidFill>
              <a:latin typeface="Arial"/>
              <a:ea typeface="Arial"/>
              <a:cs typeface="Arial"/>
            </a:rPr>
            <a:t>  Any entries entered directly on the summary pages will disable linkage within the checklist.</a:t>
          </a:r>
          <a:r>
            <a:rPr lang="en-US" cap="none" sz="1000" b="0" i="1" u="none" baseline="0">
              <a:latin typeface="Arial"/>
              <a:ea typeface="Arial"/>
              <a:cs typeface="Arial"/>
            </a:rPr>
            <a:t>
</a:t>
          </a:r>
        </a:p>
      </xdr:txBody>
    </xdr:sp>
    <xdr:clientData/>
  </xdr:twoCellAnchor>
  <xdr:twoCellAnchor>
    <xdr:from>
      <xdr:col>0</xdr:col>
      <xdr:colOff>0</xdr:colOff>
      <xdr:row>7</xdr:row>
      <xdr:rowOff>1257300</xdr:rowOff>
    </xdr:from>
    <xdr:to>
      <xdr:col>0</xdr:col>
      <xdr:colOff>0</xdr:colOff>
      <xdr:row>11</xdr:row>
      <xdr:rowOff>0</xdr:rowOff>
    </xdr:to>
    <xdr:sp>
      <xdr:nvSpPr>
        <xdr:cNvPr id="2" name="Rectangle 247"/>
        <xdr:cNvSpPr>
          <a:spLocks/>
        </xdr:cNvSpPr>
      </xdr:nvSpPr>
      <xdr:spPr>
        <a:xfrm>
          <a:off x="0" y="3952875"/>
          <a:ext cx="0" cy="2181225"/>
        </a:xfrm>
        <a:prstGeom prst="rect">
          <a:avLst/>
        </a:prstGeom>
        <a:solidFill>
          <a:srgbClr val="FF9900"/>
        </a:solidFill>
        <a:ln w="9525" cmpd="sng">
          <a:noFill/>
        </a:ln>
      </xdr:spPr>
      <xdr:txBody>
        <a:bodyPr vertOverflow="clip" wrap="square"/>
        <a:p>
          <a:pPr algn="l">
            <a:defRPr/>
          </a:pPr>
          <a:r>
            <a:rPr lang="en-US" cap="none" sz="900" b="0" i="0" u="none" baseline="0">
              <a:latin typeface="Arial"/>
              <a:ea typeface="Arial"/>
              <a:cs typeface="Arial"/>
            </a:rPr>
            <a:t>High
Priority</a:t>
          </a:r>
        </a:p>
      </xdr:txBody>
    </xdr:sp>
    <xdr:clientData/>
  </xdr:twoCellAnchor>
  <xdr:oneCellAnchor>
    <xdr:from>
      <xdr:col>2</xdr:col>
      <xdr:colOff>647700</xdr:colOff>
      <xdr:row>10</xdr:row>
      <xdr:rowOff>714375</xdr:rowOff>
    </xdr:from>
    <xdr:ext cx="628650" cy="180975"/>
    <xdr:sp macro="[0]!hide_td">
      <xdr:nvSpPr>
        <xdr:cNvPr id="3" name="Rectangle 94"/>
        <xdr:cNvSpPr>
          <a:spLocks/>
        </xdr:cNvSpPr>
      </xdr:nvSpPr>
      <xdr:spPr>
        <a:xfrm>
          <a:off x="2257425" y="5924550"/>
          <a:ext cx="628650" cy="180975"/>
        </a:xfrm>
        <a:prstGeom prst="rect">
          <a:avLst/>
        </a:prstGeom>
        <a:solidFill>
          <a:srgbClr val="008000"/>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Hide TD</a:t>
          </a:r>
        </a:p>
      </xdr:txBody>
    </xdr:sp>
    <xdr:clientData/>
  </xdr:oneCellAnchor>
  <xdr:twoCellAnchor>
    <xdr:from>
      <xdr:col>2</xdr:col>
      <xdr:colOff>1514475</xdr:colOff>
      <xdr:row>10</xdr:row>
      <xdr:rowOff>714375</xdr:rowOff>
    </xdr:from>
    <xdr:to>
      <xdr:col>2</xdr:col>
      <xdr:colOff>2305050</xdr:colOff>
      <xdr:row>10</xdr:row>
      <xdr:rowOff>895350</xdr:rowOff>
    </xdr:to>
    <xdr:sp macro="[0]!unhide_td">
      <xdr:nvSpPr>
        <xdr:cNvPr id="4" name="Rectangle 95"/>
        <xdr:cNvSpPr>
          <a:spLocks/>
        </xdr:cNvSpPr>
      </xdr:nvSpPr>
      <xdr:spPr>
        <a:xfrm>
          <a:off x="3124200" y="5924550"/>
          <a:ext cx="790575" cy="180975"/>
        </a:xfrm>
        <a:prstGeom prst="rect">
          <a:avLst/>
        </a:prstGeom>
        <a:solidFill>
          <a:srgbClr val="666699"/>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Unhide TD</a:t>
          </a:r>
        </a:p>
      </xdr:txBody>
    </xdr:sp>
    <xdr:clientData/>
  </xdr:twoCellAnchor>
  <xdr:twoCellAnchor>
    <xdr:from>
      <xdr:col>7</xdr:col>
      <xdr:colOff>228600</xdr:colOff>
      <xdr:row>10</xdr:row>
      <xdr:rowOff>714375</xdr:rowOff>
    </xdr:from>
    <xdr:to>
      <xdr:col>8</xdr:col>
      <xdr:colOff>714375</xdr:colOff>
      <xdr:row>10</xdr:row>
      <xdr:rowOff>895350</xdr:rowOff>
    </xdr:to>
    <xdr:sp macro="[0]!show">
      <xdr:nvSpPr>
        <xdr:cNvPr id="5" name="Rectangle 186"/>
        <xdr:cNvSpPr>
          <a:spLocks/>
        </xdr:cNvSpPr>
      </xdr:nvSpPr>
      <xdr:spPr>
        <a:xfrm>
          <a:off x="6362700" y="5924550"/>
          <a:ext cx="723900" cy="180975"/>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Unhide NA</a:t>
          </a:r>
        </a:p>
      </xdr:txBody>
    </xdr:sp>
    <xdr:clientData/>
  </xdr:twoCellAnchor>
  <xdr:oneCellAnchor>
    <xdr:from>
      <xdr:col>4</xdr:col>
      <xdr:colOff>123825</xdr:colOff>
      <xdr:row>10</xdr:row>
      <xdr:rowOff>714375</xdr:rowOff>
    </xdr:from>
    <xdr:ext cx="619125" cy="180975"/>
    <xdr:sp macro="[0]!no_show">
      <xdr:nvSpPr>
        <xdr:cNvPr id="6" name="Rectangle 187"/>
        <xdr:cNvSpPr>
          <a:spLocks/>
        </xdr:cNvSpPr>
      </xdr:nvSpPr>
      <xdr:spPr>
        <a:xfrm>
          <a:off x="5543550" y="5924550"/>
          <a:ext cx="619125" cy="180975"/>
        </a:xfrm>
        <a:prstGeom prst="rect">
          <a:avLst/>
        </a:prstGeom>
        <a:solidFill>
          <a:srgbClr val="FFFF99"/>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Hide NA</a:t>
          </a:r>
        </a:p>
      </xdr:txBody>
    </xdr:sp>
    <xdr:clientData/>
  </xdr:oneCellAnchor>
  <xdr:twoCellAnchor>
    <xdr:from>
      <xdr:col>0</xdr:col>
      <xdr:colOff>276225</xdr:colOff>
      <xdr:row>10</xdr:row>
      <xdr:rowOff>695325</xdr:rowOff>
    </xdr:from>
    <xdr:to>
      <xdr:col>1</xdr:col>
      <xdr:colOff>28575</xdr:colOff>
      <xdr:row>10</xdr:row>
      <xdr:rowOff>876300</xdr:rowOff>
    </xdr:to>
    <xdr:sp>
      <xdr:nvSpPr>
        <xdr:cNvPr id="7" name="Rectangle 262"/>
        <xdr:cNvSpPr>
          <a:spLocks/>
        </xdr:cNvSpPr>
      </xdr:nvSpPr>
      <xdr:spPr>
        <a:xfrm>
          <a:off x="276225" y="5905500"/>
          <a:ext cx="619125" cy="180975"/>
        </a:xfrm>
        <a:prstGeom prst="rect">
          <a:avLst/>
        </a:prstGeom>
        <a:noFill/>
        <a:ln w="9525" cmpd="sng">
          <a:noFill/>
        </a:ln>
      </xdr:spPr>
      <xdr:txBody>
        <a:bodyPr vertOverflow="clip" wrap="square"/>
        <a:p>
          <a:pPr algn="l">
            <a:defRPr/>
          </a:pPr>
          <a:r>
            <a:rPr lang="en-US" cap="none" sz="900" b="1" i="0" u="none" baseline="0">
              <a:latin typeface="Arial"/>
              <a:ea typeface="Arial"/>
              <a:cs typeface="Arial"/>
            </a:rPr>
            <a:t>Question</a:t>
          </a:r>
        </a:p>
      </xdr:txBody>
    </xdr:sp>
    <xdr:clientData/>
  </xdr:twoCellAnchor>
  <xdr:twoCellAnchor>
    <xdr:from>
      <xdr:col>0</xdr:col>
      <xdr:colOff>304800</xdr:colOff>
      <xdr:row>10</xdr:row>
      <xdr:rowOff>390525</xdr:rowOff>
    </xdr:from>
    <xdr:to>
      <xdr:col>1</xdr:col>
      <xdr:colOff>19050</xdr:colOff>
      <xdr:row>10</xdr:row>
      <xdr:rowOff>600075</xdr:rowOff>
    </xdr:to>
    <xdr:sp>
      <xdr:nvSpPr>
        <xdr:cNvPr id="8" name="Rectangle 261"/>
        <xdr:cNvSpPr>
          <a:spLocks/>
        </xdr:cNvSpPr>
      </xdr:nvSpPr>
      <xdr:spPr>
        <a:xfrm>
          <a:off x="304800" y="5600700"/>
          <a:ext cx="581025" cy="20955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Flagged</a:t>
          </a:r>
        </a:p>
      </xdr:txBody>
    </xdr:sp>
    <xdr:clientData/>
  </xdr:twoCellAnchor>
  <xdr:twoCellAnchor>
    <xdr:from>
      <xdr:col>0</xdr:col>
      <xdr:colOff>323850</xdr:colOff>
      <xdr:row>10</xdr:row>
      <xdr:rowOff>19050</xdr:rowOff>
    </xdr:from>
    <xdr:to>
      <xdr:col>0</xdr:col>
      <xdr:colOff>828675</xdr:colOff>
      <xdr:row>10</xdr:row>
      <xdr:rowOff>361950</xdr:rowOff>
    </xdr:to>
    <xdr:sp>
      <xdr:nvSpPr>
        <xdr:cNvPr id="9" name="Rectangle 260"/>
        <xdr:cNvSpPr>
          <a:spLocks/>
        </xdr:cNvSpPr>
      </xdr:nvSpPr>
      <xdr:spPr>
        <a:xfrm>
          <a:off x="323850" y="5229225"/>
          <a:ext cx="504825" cy="3429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High Priority</a:t>
          </a:r>
        </a:p>
      </xdr:txBody>
    </xdr:sp>
    <xdr:clientData/>
  </xdr:twoCellAnchor>
  <xdr:twoCellAnchor>
    <xdr:from>
      <xdr:col>0</xdr:col>
      <xdr:colOff>9525</xdr:colOff>
      <xdr:row>10</xdr:row>
      <xdr:rowOff>714375</xdr:rowOff>
    </xdr:from>
    <xdr:to>
      <xdr:col>0</xdr:col>
      <xdr:colOff>9525</xdr:colOff>
      <xdr:row>10</xdr:row>
      <xdr:rowOff>876300</xdr:rowOff>
    </xdr:to>
    <xdr:sp>
      <xdr:nvSpPr>
        <xdr:cNvPr id="10" name="Rectangle 250"/>
        <xdr:cNvSpPr>
          <a:spLocks/>
        </xdr:cNvSpPr>
      </xdr:nvSpPr>
      <xdr:spPr>
        <a:xfrm>
          <a:off x="9525" y="5924550"/>
          <a:ext cx="0" cy="161925"/>
        </a:xfrm>
        <a:prstGeom prst="rect">
          <a:avLst/>
        </a:prstGeom>
        <a:solidFill>
          <a:srgbClr val="CC99FF"/>
        </a:solidFill>
        <a:ln w="9525" cmpd="sng">
          <a:noFill/>
        </a:ln>
      </xdr:spPr>
      <xdr:txBody>
        <a:bodyPr vertOverflow="clip" wrap="square"/>
        <a:p>
          <a:pPr algn="l">
            <a:defRPr/>
          </a:pPr>
          <a:r>
            <a:rPr lang="en-US" cap="none" sz="900" b="0" i="0" u="none" baseline="0">
              <a:latin typeface="Arial"/>
              <a:ea typeface="Arial"/>
              <a:cs typeface="Arial"/>
            </a:rPr>
            <a:t>Question</a:t>
          </a:r>
        </a:p>
      </xdr:txBody>
    </xdr:sp>
    <xdr:clientData/>
  </xdr:twoCellAnchor>
  <xdr:twoCellAnchor>
    <xdr:from>
      <xdr:col>0</xdr:col>
      <xdr:colOff>9525</xdr:colOff>
      <xdr:row>10</xdr:row>
      <xdr:rowOff>390525</xdr:rowOff>
    </xdr:from>
    <xdr:to>
      <xdr:col>0</xdr:col>
      <xdr:colOff>9525</xdr:colOff>
      <xdr:row>10</xdr:row>
      <xdr:rowOff>542925</xdr:rowOff>
    </xdr:to>
    <xdr:sp>
      <xdr:nvSpPr>
        <xdr:cNvPr id="11" name="Rectangle 249"/>
        <xdr:cNvSpPr>
          <a:spLocks/>
        </xdr:cNvSpPr>
      </xdr:nvSpPr>
      <xdr:spPr>
        <a:xfrm>
          <a:off x="9525" y="5600700"/>
          <a:ext cx="0" cy="152400"/>
        </a:xfrm>
        <a:prstGeom prst="rect">
          <a:avLst/>
        </a:prstGeom>
        <a:solidFill>
          <a:srgbClr val="33CCCC"/>
        </a:solidFill>
        <a:ln w="9525" cmpd="sng">
          <a:noFill/>
        </a:ln>
      </xdr:spPr>
      <xdr:txBody>
        <a:bodyPr vertOverflow="clip" wrap="square"/>
        <a:p>
          <a:pPr algn="l">
            <a:defRPr/>
          </a:pPr>
          <a:r>
            <a:rPr lang="en-US" cap="none" sz="900" b="0" i="0" u="none" baseline="0">
              <a:latin typeface="Arial"/>
              <a:ea typeface="Arial"/>
              <a:cs typeface="Arial"/>
            </a:rPr>
            <a:t>Flagged</a:t>
          </a:r>
        </a:p>
      </xdr:txBody>
    </xdr:sp>
    <xdr:clientData/>
  </xdr:twoCellAnchor>
  <xdr:twoCellAnchor>
    <xdr:from>
      <xdr:col>0</xdr:col>
      <xdr:colOff>28575</xdr:colOff>
      <xdr:row>10</xdr:row>
      <xdr:rowOff>19050</xdr:rowOff>
    </xdr:from>
    <xdr:to>
      <xdr:col>0</xdr:col>
      <xdr:colOff>314325</xdr:colOff>
      <xdr:row>10</xdr:row>
      <xdr:rowOff>304800</xdr:rowOff>
    </xdr:to>
    <xdr:pic macro="[0]!HP">
      <xdr:nvPicPr>
        <xdr:cNvPr id="12" name="Picture 243"/>
        <xdr:cNvPicPr preferRelativeResize="1">
          <a:picLocks noChangeAspect="1"/>
        </xdr:cNvPicPr>
      </xdr:nvPicPr>
      <xdr:blipFill>
        <a:blip r:embed="rId1"/>
        <a:stretch>
          <a:fillRect/>
        </a:stretch>
      </xdr:blipFill>
      <xdr:spPr>
        <a:xfrm>
          <a:off x="28575" y="5229225"/>
          <a:ext cx="285750" cy="285750"/>
        </a:xfrm>
        <a:prstGeom prst="rect">
          <a:avLst/>
        </a:prstGeom>
        <a:noFill/>
        <a:ln w="9525" cmpd="sng">
          <a:noFill/>
        </a:ln>
      </xdr:spPr>
    </xdr:pic>
    <xdr:clientData/>
  </xdr:twoCellAnchor>
  <xdr:twoCellAnchor>
    <xdr:from>
      <xdr:col>0</xdr:col>
      <xdr:colOff>28575</xdr:colOff>
      <xdr:row>10</xdr:row>
      <xdr:rowOff>333375</xdr:rowOff>
    </xdr:from>
    <xdr:to>
      <xdr:col>0</xdr:col>
      <xdr:colOff>314325</xdr:colOff>
      <xdr:row>10</xdr:row>
      <xdr:rowOff>609600</xdr:rowOff>
    </xdr:to>
    <xdr:pic macro="[0]!Flagged">
      <xdr:nvPicPr>
        <xdr:cNvPr id="13" name="Picture 244"/>
        <xdr:cNvPicPr preferRelativeResize="1">
          <a:picLocks noChangeAspect="1"/>
        </xdr:cNvPicPr>
      </xdr:nvPicPr>
      <xdr:blipFill>
        <a:blip r:embed="rId2"/>
        <a:stretch>
          <a:fillRect/>
        </a:stretch>
      </xdr:blipFill>
      <xdr:spPr>
        <a:xfrm>
          <a:off x="28575" y="5543550"/>
          <a:ext cx="285750" cy="276225"/>
        </a:xfrm>
        <a:prstGeom prst="rect">
          <a:avLst/>
        </a:prstGeom>
        <a:noFill/>
        <a:ln w="9525" cmpd="sng">
          <a:noFill/>
        </a:ln>
      </xdr:spPr>
    </xdr:pic>
    <xdr:clientData/>
  </xdr:twoCellAnchor>
  <xdr:twoCellAnchor>
    <xdr:from>
      <xdr:col>0</xdr:col>
      <xdr:colOff>9525</xdr:colOff>
      <xdr:row>10</xdr:row>
      <xdr:rowOff>638175</xdr:rowOff>
    </xdr:from>
    <xdr:to>
      <xdr:col>0</xdr:col>
      <xdr:colOff>295275</xdr:colOff>
      <xdr:row>11</xdr:row>
      <xdr:rowOff>0</xdr:rowOff>
    </xdr:to>
    <xdr:pic macro="[0]!Question">
      <xdr:nvPicPr>
        <xdr:cNvPr id="14" name="Picture 245"/>
        <xdr:cNvPicPr preferRelativeResize="1">
          <a:picLocks noChangeAspect="1"/>
        </xdr:cNvPicPr>
      </xdr:nvPicPr>
      <xdr:blipFill>
        <a:blip r:embed="rId3"/>
        <a:stretch>
          <a:fillRect/>
        </a:stretch>
      </xdr:blipFill>
      <xdr:spPr>
        <a:xfrm>
          <a:off x="9525" y="5848350"/>
          <a:ext cx="285750" cy="285750"/>
        </a:xfrm>
        <a:prstGeom prst="rect">
          <a:avLst/>
        </a:prstGeom>
        <a:noFill/>
        <a:ln w="9525" cmpd="sng">
          <a:noFill/>
        </a:ln>
      </xdr:spPr>
    </xdr:pic>
    <xdr:clientData/>
  </xdr:twoCellAnchor>
  <xdr:twoCellAnchor>
    <xdr:from>
      <xdr:col>0</xdr:col>
      <xdr:colOff>9525</xdr:colOff>
      <xdr:row>10</xdr:row>
      <xdr:rowOff>66675</xdr:rowOff>
    </xdr:from>
    <xdr:to>
      <xdr:col>0</xdr:col>
      <xdr:colOff>9525</xdr:colOff>
      <xdr:row>10</xdr:row>
      <xdr:rowOff>247650</xdr:rowOff>
    </xdr:to>
    <xdr:sp>
      <xdr:nvSpPr>
        <xdr:cNvPr id="15" name="Rectangle 246"/>
        <xdr:cNvSpPr>
          <a:spLocks/>
        </xdr:cNvSpPr>
      </xdr:nvSpPr>
      <xdr:spPr>
        <a:xfrm>
          <a:off x="9525" y="5276850"/>
          <a:ext cx="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10</xdr:row>
      <xdr:rowOff>371475</xdr:rowOff>
    </xdr:from>
    <xdr:to>
      <xdr:col>0</xdr:col>
      <xdr:colOff>9525</xdr:colOff>
      <xdr:row>10</xdr:row>
      <xdr:rowOff>561975</xdr:rowOff>
    </xdr:to>
    <xdr:sp>
      <xdr:nvSpPr>
        <xdr:cNvPr id="16" name="Rectangle 248"/>
        <xdr:cNvSpPr>
          <a:spLocks/>
        </xdr:cNvSpPr>
      </xdr:nvSpPr>
      <xdr:spPr>
        <a:xfrm>
          <a:off x="9525" y="5581650"/>
          <a:ext cx="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95250</xdr:colOff>
      <xdr:row>0</xdr:row>
      <xdr:rowOff>0</xdr:rowOff>
    </xdr:from>
    <xdr:to>
      <xdr:col>1</xdr:col>
      <xdr:colOff>371475</xdr:colOff>
      <xdr:row>0</xdr:row>
      <xdr:rowOff>1143000</xdr:rowOff>
    </xdr:to>
    <xdr:pic>
      <xdr:nvPicPr>
        <xdr:cNvPr id="17" name="Picture 334"/>
        <xdr:cNvPicPr preferRelativeResize="1">
          <a:picLocks noChangeAspect="1"/>
        </xdr:cNvPicPr>
      </xdr:nvPicPr>
      <xdr:blipFill>
        <a:blip r:embed="rId4"/>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371475</xdr:colOff>
      <xdr:row>0</xdr:row>
      <xdr:rowOff>1143000</xdr:rowOff>
    </xdr:to>
    <xdr:pic>
      <xdr:nvPicPr>
        <xdr:cNvPr id="18" name="Picture 335"/>
        <xdr:cNvPicPr preferRelativeResize="1">
          <a:picLocks noChangeAspect="1"/>
        </xdr:cNvPicPr>
      </xdr:nvPicPr>
      <xdr:blipFill>
        <a:blip r:embed="rId4"/>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371475</xdr:colOff>
      <xdr:row>0</xdr:row>
      <xdr:rowOff>1143000</xdr:rowOff>
    </xdr:to>
    <xdr:pic>
      <xdr:nvPicPr>
        <xdr:cNvPr id="19" name="Picture 336"/>
        <xdr:cNvPicPr preferRelativeResize="1">
          <a:picLocks noChangeAspect="1"/>
        </xdr:cNvPicPr>
      </xdr:nvPicPr>
      <xdr:blipFill>
        <a:blip r:embed="rId4"/>
        <a:stretch>
          <a:fillRect/>
        </a:stretch>
      </xdr:blipFill>
      <xdr:spPr>
        <a:xfrm>
          <a:off x="95250" y="0"/>
          <a:ext cx="1143000" cy="1143000"/>
        </a:xfrm>
        <a:prstGeom prst="rect">
          <a:avLst/>
        </a:prstGeom>
        <a:noFill/>
        <a:ln w="9525" cmpd="sng">
          <a:noFill/>
        </a:ln>
      </xdr:spPr>
    </xdr:pic>
    <xdr:clientData/>
  </xdr:twoCellAnchor>
  <xdr:twoCellAnchor>
    <xdr:from>
      <xdr:col>2</xdr:col>
      <xdr:colOff>38100</xdr:colOff>
      <xdr:row>10</xdr:row>
      <xdr:rowOff>0</xdr:rowOff>
    </xdr:from>
    <xdr:to>
      <xdr:col>2</xdr:col>
      <xdr:colOff>257175</xdr:colOff>
      <xdr:row>10</xdr:row>
      <xdr:rowOff>704850</xdr:rowOff>
    </xdr:to>
    <xdr:sp macro="[0]!show_everything">
      <xdr:nvSpPr>
        <xdr:cNvPr id="20" name="Rectangle 519"/>
        <xdr:cNvSpPr>
          <a:spLocks/>
        </xdr:cNvSpPr>
      </xdr:nvSpPr>
      <xdr:spPr>
        <a:xfrm rot="5400000">
          <a:off x="1647825" y="5210175"/>
          <a:ext cx="219075" cy="704850"/>
        </a:xfrm>
        <a:prstGeom prst="rect">
          <a:avLst/>
        </a:prstGeom>
        <a:solidFill>
          <a:srgbClr val="FF99CC"/>
        </a:solidFill>
        <a:ln w="9525" cmpd="sng">
          <a:solidFill>
            <a:srgbClr val="000000"/>
          </a:solidFill>
          <a:headEnd type="none"/>
          <a:tailEnd type="none"/>
        </a:ln>
      </xdr:spPr>
      <xdr:txBody>
        <a:bodyPr vertOverflow="clip" wrap="square" anchor="ctr" vert="vert"/>
        <a:p>
          <a:pPr algn="ctr">
            <a:defRPr/>
          </a:pPr>
          <a:r>
            <a:rPr lang="en-US" cap="none" sz="1000" b="1" i="0" u="none" baseline="0">
              <a:latin typeface="Arial"/>
              <a:ea typeface="Arial"/>
              <a:cs typeface="Arial"/>
            </a:rPr>
            <a:t>Show All</a:t>
          </a:r>
        </a:p>
      </xdr:txBody>
    </xdr:sp>
    <xdr:clientData/>
  </xdr:twoCellAnchor>
  <xdr:twoCellAnchor>
    <xdr:from>
      <xdr:col>2</xdr:col>
      <xdr:colOff>2247900</xdr:colOff>
      <xdr:row>10</xdr:row>
      <xdr:rowOff>9525</xdr:rowOff>
    </xdr:from>
    <xdr:to>
      <xdr:col>2</xdr:col>
      <xdr:colOff>2590800</xdr:colOff>
      <xdr:row>10</xdr:row>
      <xdr:rowOff>219075</xdr:rowOff>
    </xdr:to>
    <xdr:sp macro="[0]!HSI">
      <xdr:nvSpPr>
        <xdr:cNvPr id="21" name="Rectangle 520"/>
        <xdr:cNvSpPr>
          <a:spLocks/>
        </xdr:cNvSpPr>
      </xdr:nvSpPr>
      <xdr:spPr>
        <a:xfrm>
          <a:off x="3857625" y="5219700"/>
          <a:ext cx="342900" cy="209550"/>
        </a:xfrm>
        <a:prstGeom prst="rect">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HSI</a:t>
          </a:r>
        </a:p>
      </xdr:txBody>
    </xdr:sp>
    <xdr:clientData/>
  </xdr:twoCellAnchor>
  <xdr:twoCellAnchor>
    <xdr:from>
      <xdr:col>2</xdr:col>
      <xdr:colOff>2790825</xdr:colOff>
      <xdr:row>10</xdr:row>
      <xdr:rowOff>9525</xdr:rowOff>
    </xdr:from>
    <xdr:to>
      <xdr:col>5</xdr:col>
      <xdr:colOff>133350</xdr:colOff>
      <xdr:row>10</xdr:row>
      <xdr:rowOff>219075</xdr:rowOff>
    </xdr:to>
    <xdr:sp macro="[0]!interoperability">
      <xdr:nvSpPr>
        <xdr:cNvPr id="22" name="Rectangle 521"/>
        <xdr:cNvSpPr>
          <a:spLocks/>
        </xdr:cNvSpPr>
      </xdr:nvSpPr>
      <xdr:spPr>
        <a:xfrm>
          <a:off x="4400550" y="5219700"/>
          <a:ext cx="1390650" cy="209550"/>
        </a:xfrm>
        <a:prstGeom prst="rect">
          <a:avLst/>
        </a:prstGeom>
        <a:solidFill>
          <a:srgbClr val="339966"/>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Interoperability</a:t>
          </a:r>
        </a:p>
      </xdr:txBody>
    </xdr:sp>
    <xdr:clientData/>
  </xdr:twoCellAnchor>
  <xdr:twoCellAnchor>
    <xdr:from>
      <xdr:col>6</xdr:col>
      <xdr:colOff>85725</xdr:colOff>
      <xdr:row>10</xdr:row>
      <xdr:rowOff>9525</xdr:rowOff>
    </xdr:from>
    <xdr:to>
      <xdr:col>8</xdr:col>
      <xdr:colOff>314325</xdr:colOff>
      <xdr:row>10</xdr:row>
      <xdr:rowOff>219075</xdr:rowOff>
    </xdr:to>
    <xdr:sp macro="[0]!logistics">
      <xdr:nvSpPr>
        <xdr:cNvPr id="23" name="Rectangle 522"/>
        <xdr:cNvSpPr>
          <a:spLocks/>
        </xdr:cNvSpPr>
      </xdr:nvSpPr>
      <xdr:spPr>
        <a:xfrm>
          <a:off x="5981700" y="5219700"/>
          <a:ext cx="704850" cy="209550"/>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Logistics</a:t>
          </a:r>
        </a:p>
      </xdr:txBody>
    </xdr:sp>
    <xdr:clientData/>
  </xdr:twoCellAnchor>
  <xdr:twoCellAnchor>
    <xdr:from>
      <xdr:col>6</xdr:col>
      <xdr:colOff>228600</xdr:colOff>
      <xdr:row>10</xdr:row>
      <xdr:rowOff>304800</xdr:rowOff>
    </xdr:from>
    <xdr:to>
      <xdr:col>8</xdr:col>
      <xdr:colOff>533400</xdr:colOff>
      <xdr:row>10</xdr:row>
      <xdr:rowOff>495300</xdr:rowOff>
    </xdr:to>
    <xdr:sp macro="[0]!training">
      <xdr:nvSpPr>
        <xdr:cNvPr id="24" name="Rectangle 523"/>
        <xdr:cNvSpPr>
          <a:spLocks/>
        </xdr:cNvSpPr>
      </xdr:nvSpPr>
      <xdr:spPr>
        <a:xfrm>
          <a:off x="6124575" y="5514975"/>
          <a:ext cx="781050" cy="190500"/>
        </a:xfrm>
        <a:prstGeom prst="rect">
          <a:avLst/>
        </a:prstGeom>
        <a:solidFill>
          <a:srgbClr val="3366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Training</a:t>
          </a:r>
        </a:p>
      </xdr:txBody>
    </xdr:sp>
    <xdr:clientData/>
  </xdr:twoCellAnchor>
  <xdr:twoCellAnchor>
    <xdr:from>
      <xdr:col>8</xdr:col>
      <xdr:colOff>514350</xdr:colOff>
      <xdr:row>10</xdr:row>
      <xdr:rowOff>9525</xdr:rowOff>
    </xdr:from>
    <xdr:to>
      <xdr:col>8</xdr:col>
      <xdr:colOff>962025</xdr:colOff>
      <xdr:row>10</xdr:row>
      <xdr:rowOff>228600</xdr:rowOff>
    </xdr:to>
    <xdr:sp macro="[0]!PQM">
      <xdr:nvSpPr>
        <xdr:cNvPr id="25" name="Rectangle 524"/>
        <xdr:cNvSpPr>
          <a:spLocks/>
        </xdr:cNvSpPr>
      </xdr:nvSpPr>
      <xdr:spPr>
        <a:xfrm>
          <a:off x="6886575" y="5219700"/>
          <a:ext cx="447675" cy="219075"/>
        </a:xfrm>
        <a:prstGeom prst="rect">
          <a:avLst/>
        </a:prstGeom>
        <a:solidFill>
          <a:srgbClr val="00FF00"/>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PQM</a:t>
          </a:r>
        </a:p>
      </xdr:txBody>
    </xdr:sp>
    <xdr:clientData/>
  </xdr:twoCellAnchor>
  <xdr:twoCellAnchor>
    <xdr:from>
      <xdr:col>2</xdr:col>
      <xdr:colOff>647700</xdr:colOff>
      <xdr:row>10</xdr:row>
      <xdr:rowOff>304800</xdr:rowOff>
    </xdr:from>
    <xdr:to>
      <xdr:col>2</xdr:col>
      <xdr:colOff>1638300</xdr:colOff>
      <xdr:row>10</xdr:row>
      <xdr:rowOff>495300</xdr:rowOff>
    </xdr:to>
    <xdr:sp macro="[0]!programmatic">
      <xdr:nvSpPr>
        <xdr:cNvPr id="26" name="Rectangle 525"/>
        <xdr:cNvSpPr>
          <a:spLocks/>
        </xdr:cNvSpPr>
      </xdr:nvSpPr>
      <xdr:spPr>
        <a:xfrm>
          <a:off x="2257425" y="5514975"/>
          <a:ext cx="990600" cy="190500"/>
        </a:xfrm>
        <a:prstGeom prst="rect">
          <a:avLst/>
        </a:prstGeom>
        <a:solidFill>
          <a:srgbClr val="FF00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Programmatic</a:t>
          </a:r>
        </a:p>
      </xdr:txBody>
    </xdr:sp>
    <xdr:clientData/>
  </xdr:twoCellAnchor>
  <xdr:twoCellAnchor>
    <xdr:from>
      <xdr:col>2</xdr:col>
      <xdr:colOff>2181225</xdr:colOff>
      <xdr:row>10</xdr:row>
      <xdr:rowOff>304800</xdr:rowOff>
    </xdr:from>
    <xdr:to>
      <xdr:col>2</xdr:col>
      <xdr:colOff>2562225</xdr:colOff>
      <xdr:row>10</xdr:row>
      <xdr:rowOff>495300</xdr:rowOff>
    </xdr:to>
    <xdr:sp macro="[0]!risk">
      <xdr:nvSpPr>
        <xdr:cNvPr id="27" name="Rectangle 526"/>
        <xdr:cNvSpPr>
          <a:spLocks/>
        </xdr:cNvSpPr>
      </xdr:nvSpPr>
      <xdr:spPr>
        <a:xfrm>
          <a:off x="3790950" y="5514975"/>
          <a:ext cx="381000" cy="190500"/>
        </a:xfrm>
        <a:prstGeom prst="rect">
          <a:avLst/>
        </a:prstGeom>
        <a:solidFill>
          <a:srgbClr val="FF0000"/>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Risk</a:t>
          </a:r>
        </a:p>
      </xdr:txBody>
    </xdr:sp>
    <xdr:clientData/>
  </xdr:twoCellAnchor>
  <xdr:twoCellAnchor>
    <xdr:from>
      <xdr:col>2</xdr:col>
      <xdr:colOff>2619375</xdr:colOff>
      <xdr:row>10</xdr:row>
      <xdr:rowOff>304800</xdr:rowOff>
    </xdr:from>
    <xdr:to>
      <xdr:col>2</xdr:col>
      <xdr:colOff>3324225</xdr:colOff>
      <xdr:row>10</xdr:row>
      <xdr:rowOff>495300</xdr:rowOff>
    </xdr:to>
    <xdr:sp macro="[0]!software">
      <xdr:nvSpPr>
        <xdr:cNvPr id="28" name="Rectangle 527"/>
        <xdr:cNvSpPr>
          <a:spLocks/>
        </xdr:cNvSpPr>
      </xdr:nvSpPr>
      <xdr:spPr>
        <a:xfrm>
          <a:off x="4229100" y="5514975"/>
          <a:ext cx="704850" cy="190500"/>
        </a:xfrm>
        <a:prstGeom prst="rect">
          <a:avLst/>
        </a:prstGeom>
        <a:solidFill>
          <a:srgbClr val="FF9900"/>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Software</a:t>
          </a:r>
        </a:p>
      </xdr:txBody>
    </xdr:sp>
    <xdr:clientData/>
  </xdr:twoCellAnchor>
  <xdr:twoCellAnchor>
    <xdr:from>
      <xdr:col>8</xdr:col>
      <xdr:colOff>590550</xdr:colOff>
      <xdr:row>10</xdr:row>
      <xdr:rowOff>304800</xdr:rowOff>
    </xdr:from>
    <xdr:to>
      <xdr:col>8</xdr:col>
      <xdr:colOff>962025</xdr:colOff>
      <xdr:row>10</xdr:row>
      <xdr:rowOff>495300</xdr:rowOff>
    </xdr:to>
    <xdr:sp macro="[0]!T_E">
      <xdr:nvSpPr>
        <xdr:cNvPr id="29" name="Rectangle 528"/>
        <xdr:cNvSpPr>
          <a:spLocks/>
        </xdr:cNvSpPr>
      </xdr:nvSpPr>
      <xdr:spPr>
        <a:xfrm>
          <a:off x="6962775" y="5514975"/>
          <a:ext cx="371475" cy="190500"/>
        </a:xfrm>
        <a:prstGeom prst="rect">
          <a:avLst/>
        </a:prstGeom>
        <a:solidFill>
          <a:srgbClr val="CC99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T&amp;E</a:t>
          </a:r>
        </a:p>
      </xdr:txBody>
    </xdr:sp>
    <xdr:clientData/>
  </xdr:twoCellAnchor>
  <xdr:twoCellAnchor>
    <xdr:from>
      <xdr:col>2</xdr:col>
      <xdr:colOff>3381375</xdr:colOff>
      <xdr:row>10</xdr:row>
      <xdr:rowOff>304800</xdr:rowOff>
    </xdr:from>
    <xdr:to>
      <xdr:col>6</xdr:col>
      <xdr:colOff>171450</xdr:colOff>
      <xdr:row>10</xdr:row>
      <xdr:rowOff>495300</xdr:rowOff>
    </xdr:to>
    <xdr:sp macro="[0]!technology">
      <xdr:nvSpPr>
        <xdr:cNvPr id="30" name="Rectangle 529"/>
        <xdr:cNvSpPr>
          <a:spLocks/>
        </xdr:cNvSpPr>
      </xdr:nvSpPr>
      <xdr:spPr>
        <a:xfrm>
          <a:off x="4991100" y="5514975"/>
          <a:ext cx="1076325" cy="190500"/>
        </a:xfrm>
        <a:prstGeom prst="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Technology</a:t>
          </a:r>
        </a:p>
      </xdr:txBody>
    </xdr:sp>
    <xdr:clientData/>
  </xdr:twoCellAnchor>
  <xdr:twoCellAnchor>
    <xdr:from>
      <xdr:col>2</xdr:col>
      <xdr:colOff>352425</xdr:colOff>
      <xdr:row>10</xdr:row>
      <xdr:rowOff>28575</xdr:rowOff>
    </xdr:from>
    <xdr:to>
      <xdr:col>2</xdr:col>
      <xdr:colOff>571500</xdr:colOff>
      <xdr:row>10</xdr:row>
      <xdr:rowOff>638175</xdr:rowOff>
    </xdr:to>
    <xdr:sp macro="[0]!Print_L1">
      <xdr:nvSpPr>
        <xdr:cNvPr id="31" name="Rectangle 531"/>
        <xdr:cNvSpPr>
          <a:spLocks/>
        </xdr:cNvSpPr>
      </xdr:nvSpPr>
      <xdr:spPr>
        <a:xfrm rot="5400000">
          <a:off x="1962150" y="5238750"/>
          <a:ext cx="219075" cy="609600"/>
        </a:xfrm>
        <a:prstGeom prst="rect">
          <a:avLst/>
        </a:prstGeom>
        <a:solidFill>
          <a:srgbClr val="993366"/>
        </a:solidFill>
        <a:ln w="9525" cmpd="sng">
          <a:solidFill>
            <a:srgbClr val="000000"/>
          </a:solidFill>
          <a:headEnd type="none"/>
          <a:tailEnd type="none"/>
        </a:ln>
      </xdr:spPr>
      <xdr:txBody>
        <a:bodyPr vertOverflow="clip" wrap="square" anchor="ctr" vert="vert"/>
        <a:p>
          <a:pPr algn="ctr">
            <a:defRPr/>
          </a:pPr>
          <a:r>
            <a:rPr lang="en-US" cap="none" sz="1000" b="1" i="0" u="none" baseline="0">
              <a:solidFill>
                <a:srgbClr val="FFFFFF"/>
              </a:solidFill>
              <a:latin typeface="Arial"/>
              <a:ea typeface="Arial"/>
              <a:cs typeface="Arial"/>
            </a:rPr>
            <a:t>Level 1</a:t>
          </a:r>
        </a:p>
      </xdr:txBody>
    </xdr:sp>
    <xdr:clientData/>
  </xdr:twoCellAnchor>
  <xdr:twoCellAnchor>
    <xdr:from>
      <xdr:col>2</xdr:col>
      <xdr:colOff>647700</xdr:colOff>
      <xdr:row>10</xdr:row>
      <xdr:rowOff>9525</xdr:rowOff>
    </xdr:from>
    <xdr:to>
      <xdr:col>2</xdr:col>
      <xdr:colOff>1095375</xdr:colOff>
      <xdr:row>10</xdr:row>
      <xdr:rowOff>219075</xdr:rowOff>
    </xdr:to>
    <xdr:sp macro="[0]!EVM">
      <xdr:nvSpPr>
        <xdr:cNvPr id="32" name="Rectangle 535"/>
        <xdr:cNvSpPr>
          <a:spLocks/>
        </xdr:cNvSpPr>
      </xdr:nvSpPr>
      <xdr:spPr>
        <a:xfrm>
          <a:off x="2257425" y="5219700"/>
          <a:ext cx="447675" cy="209550"/>
        </a:xfrm>
        <a:prstGeom prst="rect">
          <a:avLst/>
        </a:prstGeom>
        <a:solidFill>
          <a:srgbClr val="993300"/>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FFFF"/>
              </a:solidFill>
              <a:latin typeface="Arial"/>
              <a:ea typeface="Arial"/>
              <a:cs typeface="Arial"/>
            </a:rPr>
            <a:t>EVM</a:t>
          </a:r>
        </a:p>
      </xdr:txBody>
    </xdr:sp>
    <xdr:clientData/>
  </xdr:twoCellAnchor>
  <xdr:twoCellAnchor>
    <xdr:from>
      <xdr:col>2</xdr:col>
      <xdr:colOff>1304925</xdr:colOff>
      <xdr:row>10</xdr:row>
      <xdr:rowOff>9525</xdr:rowOff>
    </xdr:from>
    <xdr:to>
      <xdr:col>2</xdr:col>
      <xdr:colOff>2057400</xdr:colOff>
      <xdr:row>10</xdr:row>
      <xdr:rowOff>219075</xdr:rowOff>
    </xdr:to>
    <xdr:sp macro="[0]!hardware">
      <xdr:nvSpPr>
        <xdr:cNvPr id="33" name="Rectangle 536"/>
        <xdr:cNvSpPr>
          <a:spLocks/>
        </xdr:cNvSpPr>
      </xdr:nvSpPr>
      <xdr:spPr>
        <a:xfrm>
          <a:off x="2914650" y="5219700"/>
          <a:ext cx="752475" cy="209550"/>
        </a:xfrm>
        <a:prstGeom prst="rect">
          <a:avLst/>
        </a:prstGeom>
        <a:solidFill>
          <a:srgbClr val="33CCCC"/>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Hardware</a:t>
          </a:r>
        </a:p>
      </xdr:txBody>
    </xdr:sp>
    <xdr:clientData/>
  </xdr:twoCellAnchor>
  <xdr:twoCellAnchor>
    <xdr:from>
      <xdr:col>2</xdr:col>
      <xdr:colOff>1695450</xdr:colOff>
      <xdr:row>10</xdr:row>
      <xdr:rowOff>304800</xdr:rowOff>
    </xdr:from>
    <xdr:to>
      <xdr:col>2</xdr:col>
      <xdr:colOff>2124075</xdr:colOff>
      <xdr:row>10</xdr:row>
      <xdr:rowOff>495300</xdr:rowOff>
    </xdr:to>
    <xdr:sp macro="[0]!RAM">
      <xdr:nvSpPr>
        <xdr:cNvPr id="34" name="Rectangle 537"/>
        <xdr:cNvSpPr>
          <a:spLocks/>
        </xdr:cNvSpPr>
      </xdr:nvSpPr>
      <xdr:spPr>
        <a:xfrm>
          <a:off x="3305175" y="5514975"/>
          <a:ext cx="428625" cy="190500"/>
        </a:xfrm>
        <a:prstGeom prst="rect">
          <a:avLst/>
        </a:prstGeom>
        <a:solidFill>
          <a:srgbClr val="00CC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RAM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428625</xdr:colOff>
      <xdr:row>0</xdr:row>
      <xdr:rowOff>1143000</xdr:rowOff>
    </xdr:to>
    <xdr:pic>
      <xdr:nvPicPr>
        <xdr:cNvPr id="1" name="Picture 17"/>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 name="Picture 18"/>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3" name="Picture 19"/>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428625</xdr:colOff>
      <xdr:row>0</xdr:row>
      <xdr:rowOff>1143000</xdr:rowOff>
    </xdr:to>
    <xdr:pic>
      <xdr:nvPicPr>
        <xdr:cNvPr id="1" name="Picture 16"/>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 name="Picture 17"/>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3" name="Picture 18"/>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428625</xdr:colOff>
      <xdr:row>0</xdr:row>
      <xdr:rowOff>1143000</xdr:rowOff>
    </xdr:to>
    <xdr:pic>
      <xdr:nvPicPr>
        <xdr:cNvPr id="1" name="Picture 2"/>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 name="Picture 3"/>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3" name="Picture 4"/>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428625</xdr:colOff>
      <xdr:row>0</xdr:row>
      <xdr:rowOff>1143000</xdr:rowOff>
    </xdr:to>
    <xdr:pic>
      <xdr:nvPicPr>
        <xdr:cNvPr id="1" name="Picture 2"/>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 name="Picture 3"/>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3" name="Picture 4"/>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5</xdr:row>
      <xdr:rowOff>95250</xdr:rowOff>
    </xdr:from>
    <xdr:to>
      <xdr:col>2</xdr:col>
      <xdr:colOff>1419225</xdr:colOff>
      <xdr:row>6</xdr:row>
      <xdr:rowOff>47625</xdr:rowOff>
    </xdr:to>
    <xdr:sp macro="[0]!CDR">
      <xdr:nvSpPr>
        <xdr:cNvPr id="1" name="Rectangle 2"/>
        <xdr:cNvSpPr>
          <a:spLocks/>
        </xdr:cNvSpPr>
      </xdr:nvSpPr>
      <xdr:spPr>
        <a:xfrm>
          <a:off x="2009775" y="2352675"/>
          <a:ext cx="971550" cy="209550"/>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Return to CDR</a:t>
          </a:r>
        </a:p>
      </xdr:txBody>
    </xdr:sp>
    <xdr:clientData/>
  </xdr:twoCellAnchor>
  <xdr:twoCellAnchor editAs="oneCell">
    <xdr:from>
      <xdr:col>0</xdr:col>
      <xdr:colOff>95250</xdr:colOff>
      <xdr:row>0</xdr:row>
      <xdr:rowOff>0</xdr:rowOff>
    </xdr:from>
    <xdr:to>
      <xdr:col>1</xdr:col>
      <xdr:colOff>428625</xdr:colOff>
      <xdr:row>0</xdr:row>
      <xdr:rowOff>1143000</xdr:rowOff>
    </xdr:to>
    <xdr:pic>
      <xdr:nvPicPr>
        <xdr:cNvPr id="2" name="Picture 3"/>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3" name="Picture 4"/>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4" name="Picture 5"/>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40"/>
    <outlinePr summaryBelow="0"/>
  </sheetPr>
  <dimension ref="A1:N930"/>
  <sheetViews>
    <sheetView tabSelected="1" view="pageBreakPreview" zoomScale="85" zoomScaleSheetLayoutView="85" workbookViewId="0" topLeftCell="A22">
      <selection activeCell="C27" sqref="C27"/>
    </sheetView>
  </sheetViews>
  <sheetFormatPr defaultColWidth="9.140625" defaultRowHeight="12.75" outlineLevelRow="4"/>
  <cols>
    <col min="1" max="1" width="13.00390625" style="66" customWidth="1"/>
    <col min="2" max="2" width="11.140625" style="15" customWidth="1"/>
    <col min="3" max="3" width="53.57421875" style="117" customWidth="1"/>
    <col min="4" max="4" width="3.57421875" style="1" customWidth="1"/>
    <col min="5" max="5" width="3.57421875" style="2" customWidth="1"/>
    <col min="6" max="7" width="3.57421875" style="0" customWidth="1"/>
    <col min="8" max="8" width="3.57421875" style="0" bestFit="1" customWidth="1"/>
    <col min="9" max="9" width="14.421875" style="92" customWidth="1"/>
    <col min="10" max="10" width="2.00390625" style="92" customWidth="1"/>
    <col min="11" max="11" width="52.8515625" style="11" customWidth="1"/>
    <col min="12" max="12" width="11.140625" style="0" hidden="1" customWidth="1"/>
    <col min="13" max="14" width="0" style="0" hidden="1" customWidth="1"/>
  </cols>
  <sheetData>
    <row r="1" spans="1:11" ht="90.75" customHeight="1" thickBot="1">
      <c r="A1" s="164" t="s">
        <v>770</v>
      </c>
      <c r="B1" s="165"/>
      <c r="C1" s="165"/>
      <c r="D1" s="165"/>
      <c r="E1" s="165"/>
      <c r="F1" s="165"/>
      <c r="G1" s="165"/>
      <c r="H1" s="165"/>
      <c r="I1" s="165"/>
      <c r="J1"/>
      <c r="K1" s="118"/>
    </row>
    <row r="2" spans="2:11" ht="26.25" customHeight="1">
      <c r="B2" s="16"/>
      <c r="C2" s="176" t="s">
        <v>1578</v>
      </c>
      <c r="D2" s="177"/>
      <c r="E2" s="177"/>
      <c r="F2" s="177"/>
      <c r="G2" s="177"/>
      <c r="H2" s="177"/>
      <c r="I2" s="177"/>
      <c r="J2" s="128"/>
      <c r="K2" s="79" t="s">
        <v>942</v>
      </c>
    </row>
    <row r="3" spans="2:11" ht="20.25" customHeight="1">
      <c r="B3" s="16"/>
      <c r="C3" s="178" t="s">
        <v>2130</v>
      </c>
      <c r="D3" s="179"/>
      <c r="E3" s="179"/>
      <c r="F3" s="179"/>
      <c r="G3" s="179"/>
      <c r="H3" s="179"/>
      <c r="I3" s="179"/>
      <c r="J3" s="129"/>
      <c r="K3" s="173"/>
    </row>
    <row r="4" spans="1:11" ht="18.75" customHeight="1" thickBot="1">
      <c r="A4" s="182" t="s">
        <v>2063</v>
      </c>
      <c r="B4" s="183"/>
      <c r="C4" s="183"/>
      <c r="D4" s="183"/>
      <c r="E4" s="183"/>
      <c r="F4" s="183"/>
      <c r="G4" s="183"/>
      <c r="H4" s="183"/>
      <c r="I4" s="183"/>
      <c r="J4" s="156"/>
      <c r="K4" s="174"/>
    </row>
    <row r="5" spans="1:11" ht="18.75" customHeight="1">
      <c r="A5" s="183"/>
      <c r="B5" s="183"/>
      <c r="C5" s="183"/>
      <c r="D5" s="183"/>
      <c r="E5" s="183"/>
      <c r="F5" s="183"/>
      <c r="G5" s="183"/>
      <c r="H5" s="183"/>
      <c r="I5" s="183"/>
      <c r="J5" s="156"/>
      <c r="K5" s="79" t="s">
        <v>943</v>
      </c>
    </row>
    <row r="6" spans="1:11" s="9" customFormat="1" ht="18.75" customHeight="1">
      <c r="A6" s="183"/>
      <c r="B6" s="183"/>
      <c r="C6" s="183"/>
      <c r="D6" s="183"/>
      <c r="E6" s="183"/>
      <c r="F6" s="183"/>
      <c r="G6" s="183"/>
      <c r="H6" s="183"/>
      <c r="I6" s="183"/>
      <c r="J6" s="156"/>
      <c r="K6" s="175"/>
    </row>
    <row r="7" spans="1:11" s="9" customFormat="1" ht="18.75" customHeight="1" thickBot="1">
      <c r="A7" s="183"/>
      <c r="B7" s="183"/>
      <c r="C7" s="183"/>
      <c r="D7" s="183"/>
      <c r="E7" s="183"/>
      <c r="F7" s="183"/>
      <c r="G7" s="183"/>
      <c r="H7" s="183"/>
      <c r="I7" s="183"/>
      <c r="J7" s="156"/>
      <c r="K7" s="174"/>
    </row>
    <row r="8" spans="1:11" s="10" customFormat="1" ht="148.5" customHeight="1">
      <c r="A8" s="183"/>
      <c r="B8" s="183"/>
      <c r="C8" s="183"/>
      <c r="D8" s="183"/>
      <c r="E8" s="183"/>
      <c r="F8" s="183"/>
      <c r="G8" s="183"/>
      <c r="H8" s="183"/>
      <c r="I8" s="183"/>
      <c r="J8" s="156"/>
      <c r="K8" s="20"/>
    </row>
    <row r="9" spans="1:11" s="10" customFormat="1" ht="30" customHeight="1">
      <c r="A9" s="186"/>
      <c r="B9" s="186"/>
      <c r="C9" s="186"/>
      <c r="D9" s="186"/>
      <c r="E9" s="186"/>
      <c r="F9" s="186"/>
      <c r="G9" s="186"/>
      <c r="H9" s="186"/>
      <c r="I9" s="186"/>
      <c r="J9" s="127"/>
      <c r="K9" s="20"/>
    </row>
    <row r="10" spans="1:11" s="10" customFormat="1" ht="19.5" customHeight="1">
      <c r="A10" s="184" t="s">
        <v>5</v>
      </c>
      <c r="B10" s="185"/>
      <c r="C10" s="185"/>
      <c r="D10" s="185"/>
      <c r="E10" s="185"/>
      <c r="F10" s="185"/>
      <c r="G10" s="185"/>
      <c r="H10" s="185"/>
      <c r="I10" s="185"/>
      <c r="J10" s="29"/>
      <c r="K10" s="20"/>
    </row>
    <row r="11" spans="1:11" s="10" customFormat="1" ht="72.75" customHeight="1">
      <c r="A11" s="130"/>
      <c r="B11" s="29"/>
      <c r="C11" s="185"/>
      <c r="D11" s="185"/>
      <c r="E11" s="185"/>
      <c r="F11" s="185"/>
      <c r="G11" s="185"/>
      <c r="H11" s="185"/>
      <c r="I11" s="185"/>
      <c r="J11" s="29"/>
      <c r="K11" s="20"/>
    </row>
    <row r="12" spans="1:14" s="9" customFormat="1" ht="15" customHeight="1">
      <c r="A12" s="67"/>
      <c r="B12" s="17"/>
      <c r="C12" s="116"/>
      <c r="D12" s="180" t="s">
        <v>1274</v>
      </c>
      <c r="E12" s="181"/>
      <c r="F12" s="181"/>
      <c r="G12" s="181"/>
      <c r="H12" s="181"/>
      <c r="I12" s="45"/>
      <c r="J12" s="157"/>
      <c r="K12" s="20"/>
      <c r="L12" s="9" t="s">
        <v>482</v>
      </c>
      <c r="M12" s="9" t="s">
        <v>491</v>
      </c>
      <c r="N12" s="9" t="s">
        <v>492</v>
      </c>
    </row>
    <row r="13" spans="1:11" s="9" customFormat="1" ht="12.75" customHeight="1">
      <c r="A13" s="67"/>
      <c r="B13" s="17"/>
      <c r="C13" s="96"/>
      <c r="D13" s="97"/>
      <c r="E13" s="7"/>
      <c r="F13" s="7"/>
      <c r="G13" s="7"/>
      <c r="H13" s="98"/>
      <c r="I13" s="99" t="s">
        <v>1831</v>
      </c>
      <c r="J13" s="158"/>
      <c r="K13" s="20"/>
    </row>
    <row r="14" spans="1:11" ht="20.25" customHeight="1">
      <c r="A14" s="94" t="s">
        <v>555</v>
      </c>
      <c r="B14" s="34" t="s">
        <v>1408</v>
      </c>
      <c r="C14" s="32" t="s">
        <v>1626</v>
      </c>
      <c r="D14" s="3" t="s">
        <v>1621</v>
      </c>
      <c r="E14" s="4" t="s">
        <v>1622</v>
      </c>
      <c r="F14" s="5" t="s">
        <v>1623</v>
      </c>
      <c r="G14" s="33" t="s">
        <v>1624</v>
      </c>
      <c r="H14" s="7" t="s">
        <v>1625</v>
      </c>
      <c r="I14" s="40" t="s">
        <v>1620</v>
      </c>
      <c r="J14" s="166" t="s">
        <v>1342</v>
      </c>
      <c r="K14" s="167"/>
    </row>
    <row r="15" spans="1:11" ht="20.25" customHeight="1" hidden="1">
      <c r="A15" s="94"/>
      <c r="B15" s="34"/>
      <c r="C15" s="32"/>
      <c r="D15" s="3"/>
      <c r="E15" s="4"/>
      <c r="F15" s="5"/>
      <c r="G15" s="33"/>
      <c r="H15" s="7"/>
      <c r="I15" s="40"/>
      <c r="J15" s="159"/>
      <c r="K15" s="160"/>
    </row>
    <row r="16" spans="1:11" ht="63.75">
      <c r="A16" s="81"/>
      <c r="B16" s="35" t="s">
        <v>160</v>
      </c>
      <c r="C16" s="139" t="s">
        <v>704</v>
      </c>
      <c r="D16" s="3">
        <f>COUNTIF(D17:H17,"R")+COUNTIF(D30:H32,"R")+SUM(D18)</f>
        <v>0</v>
      </c>
      <c r="E16" s="4">
        <f>COUNTIF(D17:H17,"Y")+COUNTIF(D30:H32,"Y")+SUM(E18)</f>
        <v>1</v>
      </c>
      <c r="F16" s="5">
        <f>COUNTIF(D17:H17,"G")+COUNTIF(D30:H32,"G")+SUM(F18)</f>
        <v>0</v>
      </c>
      <c r="G16" s="33">
        <f>COUNTIF(D17:H17,"U")+COUNTIF(D30:H32,"U")+SUM(G18)</f>
        <v>0</v>
      </c>
      <c r="H16" s="7">
        <f>COUNTIF(D17:H17,"NA")+COUNTIF(D30:H32,"NA")+SUM(H18)</f>
        <v>0</v>
      </c>
      <c r="I16" s="88">
        <v>1</v>
      </c>
      <c r="J16" s="168"/>
      <c r="K16" s="169"/>
    </row>
    <row r="17" spans="1:11" ht="37.5" customHeight="1" outlineLevel="1">
      <c r="A17" s="81"/>
      <c r="B17" s="35" t="s">
        <v>252</v>
      </c>
      <c r="C17" s="140" t="s">
        <v>545</v>
      </c>
      <c r="D17" s="170"/>
      <c r="E17" s="170"/>
      <c r="F17" s="170"/>
      <c r="G17" s="170"/>
      <c r="H17" s="170"/>
      <c r="I17" s="88" t="s">
        <v>1892</v>
      </c>
      <c r="J17" s="168"/>
      <c r="K17" s="169"/>
    </row>
    <row r="18" spans="1:11" ht="63.75" outlineLevel="1">
      <c r="A18" s="81"/>
      <c r="B18" s="35" t="s">
        <v>161</v>
      </c>
      <c r="C18" s="140" t="s">
        <v>705</v>
      </c>
      <c r="D18" s="6">
        <f>COUNTIF(D19:H29,"R")</f>
        <v>0</v>
      </c>
      <c r="E18" s="6">
        <f>COUNTIF(D19:H29,"Y")</f>
        <v>1</v>
      </c>
      <c r="F18" s="6">
        <f>COUNTIF(D19:H29,"G")</f>
        <v>0</v>
      </c>
      <c r="G18" s="33">
        <f>COUNTIF(D19:H29,"U")</f>
        <v>0</v>
      </c>
      <c r="H18" s="6">
        <f>COUNTIF(D19:H29,"NA")</f>
        <v>0</v>
      </c>
      <c r="I18" s="88" t="s">
        <v>1894</v>
      </c>
      <c r="J18" s="168"/>
      <c r="K18" s="169"/>
    </row>
    <row r="19" spans="1:11" ht="51" outlineLevel="2">
      <c r="A19" s="81"/>
      <c r="B19" s="35" t="s">
        <v>852</v>
      </c>
      <c r="C19" s="141" t="s">
        <v>541</v>
      </c>
      <c r="D19" s="170" t="s">
        <v>1622</v>
      </c>
      <c r="E19" s="170"/>
      <c r="F19" s="170"/>
      <c r="G19" s="170"/>
      <c r="H19" s="170"/>
      <c r="I19" s="88" t="s">
        <v>1263</v>
      </c>
      <c r="J19" s="168"/>
      <c r="K19" s="169"/>
    </row>
    <row r="20" spans="1:11" s="11" customFormat="1" ht="38.25" outlineLevel="2">
      <c r="A20" s="81"/>
      <c r="B20" s="35" t="s">
        <v>706</v>
      </c>
      <c r="C20" s="141" t="s">
        <v>22</v>
      </c>
      <c r="D20" s="170"/>
      <c r="E20" s="170"/>
      <c r="F20" s="170"/>
      <c r="G20" s="170"/>
      <c r="H20" s="170"/>
      <c r="I20" s="88" t="s">
        <v>1264</v>
      </c>
      <c r="J20" s="168"/>
      <c r="K20" s="169"/>
    </row>
    <row r="21" spans="1:11" s="11" customFormat="1" ht="53.25" customHeight="1" outlineLevel="2">
      <c r="A21" s="81"/>
      <c r="B21" s="35" t="s">
        <v>707</v>
      </c>
      <c r="C21" s="141" t="s">
        <v>23</v>
      </c>
      <c r="D21" s="170"/>
      <c r="E21" s="170"/>
      <c r="F21" s="170"/>
      <c r="G21" s="170"/>
      <c r="H21" s="170"/>
      <c r="I21" s="88" t="s">
        <v>1265</v>
      </c>
      <c r="J21" s="168"/>
      <c r="K21" s="169"/>
    </row>
    <row r="22" spans="1:11" s="11" customFormat="1" ht="25.5" customHeight="1" outlineLevel="2">
      <c r="A22" s="81"/>
      <c r="B22" s="35" t="s">
        <v>1957</v>
      </c>
      <c r="C22" s="141" t="s">
        <v>406</v>
      </c>
      <c r="D22" s="170"/>
      <c r="E22" s="170"/>
      <c r="F22" s="170"/>
      <c r="G22" s="170"/>
      <c r="H22" s="170"/>
      <c r="I22" s="88" t="s">
        <v>2009</v>
      </c>
      <c r="J22" s="168"/>
      <c r="K22" s="169"/>
    </row>
    <row r="23" spans="1:11" s="11" customFormat="1" ht="51" outlineLevel="2">
      <c r="A23" s="81"/>
      <c r="B23" s="35" t="s">
        <v>2065</v>
      </c>
      <c r="C23" s="141" t="s">
        <v>407</v>
      </c>
      <c r="D23" s="170"/>
      <c r="E23" s="170"/>
      <c r="F23" s="170"/>
      <c r="G23" s="170"/>
      <c r="H23" s="170"/>
      <c r="I23" s="88" t="s">
        <v>1266</v>
      </c>
      <c r="J23" s="168"/>
      <c r="K23" s="169"/>
    </row>
    <row r="24" spans="1:11" s="11" customFormat="1" ht="38.25" outlineLevel="2">
      <c r="A24" s="76"/>
      <c r="B24" s="35" t="s">
        <v>1323</v>
      </c>
      <c r="C24" s="141" t="s">
        <v>1123</v>
      </c>
      <c r="D24" s="170"/>
      <c r="E24" s="170"/>
      <c r="F24" s="170"/>
      <c r="G24" s="170"/>
      <c r="H24" s="170"/>
      <c r="I24" s="88" t="s">
        <v>1267</v>
      </c>
      <c r="J24" s="168"/>
      <c r="K24" s="169"/>
    </row>
    <row r="25" spans="1:11" s="11" customFormat="1" ht="51" outlineLevel="2">
      <c r="A25" s="76"/>
      <c r="B25" s="35" t="s">
        <v>2066</v>
      </c>
      <c r="C25" s="141" t="s">
        <v>481</v>
      </c>
      <c r="D25" s="170"/>
      <c r="E25" s="170"/>
      <c r="F25" s="170"/>
      <c r="G25" s="170"/>
      <c r="H25" s="170"/>
      <c r="I25" s="89" t="s">
        <v>1268</v>
      </c>
      <c r="J25" s="168"/>
      <c r="K25" s="169"/>
    </row>
    <row r="26" spans="1:11" s="22" customFormat="1" ht="51.75" customHeight="1" outlineLevel="2">
      <c r="A26" s="76"/>
      <c r="B26" s="36" t="s">
        <v>2067</v>
      </c>
      <c r="C26" s="142" t="s">
        <v>1828</v>
      </c>
      <c r="D26" s="170"/>
      <c r="E26" s="170"/>
      <c r="F26" s="170"/>
      <c r="G26" s="170"/>
      <c r="H26" s="170"/>
      <c r="I26" s="88" t="s">
        <v>1269</v>
      </c>
      <c r="J26" s="168"/>
      <c r="K26" s="169"/>
    </row>
    <row r="27" spans="1:11" s="11" customFormat="1" ht="38.25" outlineLevel="2">
      <c r="A27" s="76"/>
      <c r="B27" s="35" t="s">
        <v>929</v>
      </c>
      <c r="C27" s="141" t="s">
        <v>537</v>
      </c>
      <c r="D27" s="170"/>
      <c r="E27" s="170"/>
      <c r="F27" s="170"/>
      <c r="G27" s="170"/>
      <c r="H27" s="170"/>
      <c r="I27" s="88" t="s">
        <v>1270</v>
      </c>
      <c r="J27" s="168"/>
      <c r="K27" s="169"/>
    </row>
    <row r="28" spans="1:11" s="11" customFormat="1" ht="51" outlineLevel="2">
      <c r="A28" s="76"/>
      <c r="B28" s="35" t="s">
        <v>929</v>
      </c>
      <c r="C28" s="141" t="s">
        <v>21</v>
      </c>
      <c r="D28" s="170"/>
      <c r="E28" s="170"/>
      <c r="F28" s="170"/>
      <c r="G28" s="170"/>
      <c r="H28" s="170"/>
      <c r="I28" s="88" t="s">
        <v>1271</v>
      </c>
      <c r="J28" s="168"/>
      <c r="K28" s="169"/>
    </row>
    <row r="29" spans="1:11" s="11" customFormat="1" ht="38.25" outlineLevel="2">
      <c r="A29" s="76"/>
      <c r="B29" s="35" t="s">
        <v>853</v>
      </c>
      <c r="C29" s="141" t="s">
        <v>556</v>
      </c>
      <c r="D29" s="170"/>
      <c r="E29" s="170"/>
      <c r="F29" s="170"/>
      <c r="G29" s="170"/>
      <c r="H29" s="170"/>
      <c r="I29" s="88" t="s">
        <v>20</v>
      </c>
      <c r="J29" s="168"/>
      <c r="K29" s="169"/>
    </row>
    <row r="30" spans="1:11" ht="38.25" outlineLevel="1">
      <c r="A30" s="76"/>
      <c r="B30" s="35" t="s">
        <v>1949</v>
      </c>
      <c r="C30" s="140" t="s">
        <v>769</v>
      </c>
      <c r="D30" s="170"/>
      <c r="E30" s="170"/>
      <c r="F30" s="170"/>
      <c r="G30" s="170"/>
      <c r="H30" s="170"/>
      <c r="I30" s="88" t="s">
        <v>1896</v>
      </c>
      <c r="J30" s="168"/>
      <c r="K30" s="169"/>
    </row>
    <row r="31" spans="1:11" ht="38.25" outlineLevel="1">
      <c r="A31" s="76"/>
      <c r="B31" s="35" t="s">
        <v>1323</v>
      </c>
      <c r="C31" s="140" t="s">
        <v>1209</v>
      </c>
      <c r="D31" s="170"/>
      <c r="E31" s="170"/>
      <c r="F31" s="170"/>
      <c r="G31" s="170"/>
      <c r="H31" s="170"/>
      <c r="I31" s="88" t="s">
        <v>1897</v>
      </c>
      <c r="J31" s="168"/>
      <c r="K31" s="169"/>
    </row>
    <row r="32" spans="1:11" ht="38.25" outlineLevel="1">
      <c r="A32" s="76"/>
      <c r="B32" s="35" t="s">
        <v>1949</v>
      </c>
      <c r="C32" s="140" t="s">
        <v>1497</v>
      </c>
      <c r="D32" s="170"/>
      <c r="E32" s="170"/>
      <c r="F32" s="170"/>
      <c r="G32" s="170"/>
      <c r="H32" s="170"/>
      <c r="I32" s="88" t="s">
        <v>754</v>
      </c>
      <c r="J32" s="168"/>
      <c r="K32" s="169"/>
    </row>
    <row r="33" spans="1:11" ht="76.5">
      <c r="A33" s="76"/>
      <c r="B33" s="35" t="s">
        <v>162</v>
      </c>
      <c r="C33" s="139" t="s">
        <v>708</v>
      </c>
      <c r="D33" s="3">
        <f>COUNTIF(D34:H36,"R")+COUNTIF(D40:H42,"R")+COUNTIF(D46:H46,"R")+SUM(D37,D43,D47,D68)</f>
        <v>0</v>
      </c>
      <c r="E33" s="4">
        <f>COUNTIF(D34:H36,"Y")+COUNTIF(D40:H42,"Y")+COUNTIF(D46:H46,"Y")+SUM(E37,E43,E47,E68)</f>
        <v>0</v>
      </c>
      <c r="F33" s="5">
        <f>COUNTIF(D34:H36,"G")+COUNTIF(D40:H42,"G")+COUNTIF(D46:H46,"G")+SUM(F37,F43,F47,F68)</f>
        <v>0</v>
      </c>
      <c r="G33" s="33">
        <f>COUNTIF(D34:H36,"U")+COUNTIF(D40:H42,"U")+COUNTIF(D46:H46,"U")+SUM(G37,G43,G47,G68)</f>
        <v>0</v>
      </c>
      <c r="H33" s="7">
        <f>COUNTIF(D34:H36,"NA")+COUNTIF(D40:H42,"NA")+COUNTIF(D46:H46,"NA")+SUM(H37,H43,H47,H68)</f>
        <v>0</v>
      </c>
      <c r="I33" s="88">
        <v>2</v>
      </c>
      <c r="J33" s="168"/>
      <c r="K33" s="169"/>
    </row>
    <row r="34" spans="1:11" ht="37.5" customHeight="1" outlineLevel="1">
      <c r="A34" s="76"/>
      <c r="B34" s="35" t="s">
        <v>1949</v>
      </c>
      <c r="C34" s="140" t="s">
        <v>1694</v>
      </c>
      <c r="D34" s="170"/>
      <c r="E34" s="170"/>
      <c r="F34" s="170"/>
      <c r="G34" s="170"/>
      <c r="H34" s="170"/>
      <c r="I34" s="88" t="s">
        <v>1898</v>
      </c>
      <c r="J34" s="168"/>
      <c r="K34" s="169"/>
    </row>
    <row r="35" spans="1:11" ht="38.25" outlineLevel="1">
      <c r="A35" s="76"/>
      <c r="B35" s="35" t="s">
        <v>252</v>
      </c>
      <c r="C35" s="143" t="s">
        <v>1124</v>
      </c>
      <c r="D35" s="170"/>
      <c r="E35" s="170"/>
      <c r="F35" s="170"/>
      <c r="G35" s="170"/>
      <c r="H35" s="170"/>
      <c r="I35" s="88" t="s">
        <v>1899</v>
      </c>
      <c r="J35" s="168"/>
      <c r="K35" s="169"/>
    </row>
    <row r="36" spans="1:11" ht="51" outlineLevel="1">
      <c r="A36" s="76"/>
      <c r="B36" s="35" t="s">
        <v>252</v>
      </c>
      <c r="C36" s="140" t="s">
        <v>1695</v>
      </c>
      <c r="D36" s="170"/>
      <c r="E36" s="170"/>
      <c r="F36" s="170"/>
      <c r="G36" s="170"/>
      <c r="H36" s="170"/>
      <c r="I36" s="88" t="s">
        <v>1900</v>
      </c>
      <c r="J36" s="168"/>
      <c r="K36" s="169"/>
    </row>
    <row r="37" spans="1:11" ht="38.25" outlineLevel="1">
      <c r="A37" s="76"/>
      <c r="B37" s="35" t="s">
        <v>1950</v>
      </c>
      <c r="C37" s="140" t="s">
        <v>2048</v>
      </c>
      <c r="D37" s="6">
        <f>COUNTIF(D38:H39,"R")</f>
        <v>0</v>
      </c>
      <c r="E37" s="6">
        <f>COUNTIF(D38:H39,"Y")</f>
        <v>0</v>
      </c>
      <c r="F37" s="6">
        <f>COUNTIF(D38:H39,"G")</f>
        <v>0</v>
      </c>
      <c r="G37" s="6">
        <f>COUNTIF(D38:H39,"U")</f>
        <v>0</v>
      </c>
      <c r="H37" s="6">
        <f>COUNTIF(D38:H39,"NA")</f>
        <v>0</v>
      </c>
      <c r="I37" s="88" t="s">
        <v>1901</v>
      </c>
      <c r="J37" s="168"/>
      <c r="K37" s="169"/>
    </row>
    <row r="38" spans="1:11" ht="37.5" customHeight="1" outlineLevel="2">
      <c r="A38" s="76"/>
      <c r="B38" s="35" t="s">
        <v>1951</v>
      </c>
      <c r="C38" s="141" t="s">
        <v>755</v>
      </c>
      <c r="D38" s="170"/>
      <c r="E38" s="170"/>
      <c r="F38" s="170"/>
      <c r="G38" s="170"/>
      <c r="H38" s="170"/>
      <c r="I38" s="88" t="s">
        <v>1358</v>
      </c>
      <c r="J38" s="168"/>
      <c r="K38" s="169"/>
    </row>
    <row r="39" spans="1:11" ht="77.25" customHeight="1" outlineLevel="2">
      <c r="A39" s="76"/>
      <c r="B39" s="35" t="s">
        <v>254</v>
      </c>
      <c r="C39" s="141" t="s">
        <v>1981</v>
      </c>
      <c r="D39" s="170"/>
      <c r="E39" s="170"/>
      <c r="F39" s="170"/>
      <c r="G39" s="170"/>
      <c r="H39" s="170"/>
      <c r="I39" s="88" t="s">
        <v>1359</v>
      </c>
      <c r="J39" s="168"/>
      <c r="K39" s="169"/>
    </row>
    <row r="40" spans="1:11" ht="37.5" customHeight="1" outlineLevel="1">
      <c r="A40" s="76"/>
      <c r="B40" s="35" t="s">
        <v>2068</v>
      </c>
      <c r="C40" s="144" t="s">
        <v>1083</v>
      </c>
      <c r="D40" s="170"/>
      <c r="E40" s="170"/>
      <c r="F40" s="170"/>
      <c r="G40" s="170"/>
      <c r="H40" s="170"/>
      <c r="I40" s="88" t="s">
        <v>1902</v>
      </c>
      <c r="J40" s="168"/>
      <c r="K40" s="169"/>
    </row>
    <row r="41" spans="1:11" ht="38.25" outlineLevel="1">
      <c r="A41" s="76"/>
      <c r="B41" s="35" t="s">
        <v>255</v>
      </c>
      <c r="C41" s="144" t="s">
        <v>1696</v>
      </c>
      <c r="D41" s="170"/>
      <c r="E41" s="170"/>
      <c r="F41" s="170"/>
      <c r="G41" s="170"/>
      <c r="H41" s="170"/>
      <c r="I41" s="88" t="s">
        <v>964</v>
      </c>
      <c r="J41" s="168"/>
      <c r="K41" s="169"/>
    </row>
    <row r="42" spans="1:11" ht="51" outlineLevel="1">
      <c r="A42" s="76"/>
      <c r="B42" s="35" t="s">
        <v>752</v>
      </c>
      <c r="C42" s="140" t="s">
        <v>1697</v>
      </c>
      <c r="D42" s="170"/>
      <c r="E42" s="170"/>
      <c r="F42" s="170"/>
      <c r="G42" s="170"/>
      <c r="H42" s="170"/>
      <c r="I42" s="88" t="s">
        <v>1321</v>
      </c>
      <c r="J42" s="168"/>
      <c r="K42" s="169"/>
    </row>
    <row r="43" spans="1:11" ht="38.25" outlineLevel="1">
      <c r="A43" s="76"/>
      <c r="B43" s="35" t="s">
        <v>2069</v>
      </c>
      <c r="C43" s="140" t="s">
        <v>2070</v>
      </c>
      <c r="D43" s="6">
        <f>COUNTIF(D44:H45,"R")</f>
        <v>0</v>
      </c>
      <c r="E43" s="6">
        <f>COUNTIF(D44:H45,"Y")</f>
        <v>0</v>
      </c>
      <c r="F43" s="6">
        <f>COUNTIF(D44:H45,"G")</f>
        <v>0</v>
      </c>
      <c r="G43" s="6">
        <f>COUNTIF(D44:H45,"U")</f>
        <v>0</v>
      </c>
      <c r="H43" s="6">
        <f>COUNTIF(D44:H45,"NA")</f>
        <v>0</v>
      </c>
      <c r="I43" s="88" t="s">
        <v>2008</v>
      </c>
      <c r="J43" s="168"/>
      <c r="K43" s="169"/>
    </row>
    <row r="44" spans="1:11" ht="38.25" outlineLevel="2">
      <c r="A44" s="76"/>
      <c r="B44" s="35" t="s">
        <v>255</v>
      </c>
      <c r="C44" s="141" t="s">
        <v>823</v>
      </c>
      <c r="D44" s="170"/>
      <c r="E44" s="170"/>
      <c r="F44" s="170"/>
      <c r="G44" s="170"/>
      <c r="H44" s="170"/>
      <c r="I44" s="88" t="s">
        <v>1360</v>
      </c>
      <c r="J44" s="168"/>
      <c r="K44" s="169"/>
    </row>
    <row r="45" spans="1:11" ht="51" outlineLevel="2">
      <c r="A45" s="76"/>
      <c r="B45" s="35" t="s">
        <v>2069</v>
      </c>
      <c r="C45" s="141" t="s">
        <v>1698</v>
      </c>
      <c r="D45" s="170"/>
      <c r="E45" s="170"/>
      <c r="F45" s="170"/>
      <c r="G45" s="170"/>
      <c r="H45" s="170"/>
      <c r="I45" s="88" t="s">
        <v>1361</v>
      </c>
      <c r="J45" s="168"/>
      <c r="K45" s="169"/>
    </row>
    <row r="46" spans="1:11" ht="63.75" outlineLevel="1">
      <c r="A46" s="76"/>
      <c r="B46" s="35" t="s">
        <v>2071</v>
      </c>
      <c r="C46" s="144" t="s">
        <v>2064</v>
      </c>
      <c r="D46" s="170"/>
      <c r="E46" s="170"/>
      <c r="F46" s="170"/>
      <c r="G46" s="170"/>
      <c r="H46" s="170"/>
      <c r="I46" s="88" t="s">
        <v>542</v>
      </c>
      <c r="J46" s="168"/>
      <c r="K46" s="169"/>
    </row>
    <row r="47" spans="1:11" ht="51" outlineLevel="1">
      <c r="A47" s="76"/>
      <c r="B47" s="35" t="s">
        <v>124</v>
      </c>
      <c r="C47" s="140" t="s">
        <v>138</v>
      </c>
      <c r="D47" s="6">
        <f>COUNTIF(D48:H67,"R")</f>
        <v>0</v>
      </c>
      <c r="E47" s="6">
        <f>COUNTIF(D48:H67,"Y")</f>
        <v>0</v>
      </c>
      <c r="F47" s="6">
        <f>COUNTIF(D48:H67,"G")</f>
        <v>0</v>
      </c>
      <c r="G47" s="6">
        <f>COUNTIF(D48:H67,"U")</f>
        <v>0</v>
      </c>
      <c r="H47" s="6">
        <f>COUNTIF(D48:H67,"NA")</f>
        <v>0</v>
      </c>
      <c r="I47" s="88" t="s">
        <v>543</v>
      </c>
      <c r="J47" s="168"/>
      <c r="K47" s="169"/>
    </row>
    <row r="48" spans="1:11" ht="63.75" outlineLevel="2">
      <c r="A48" s="76"/>
      <c r="B48" s="35" t="s">
        <v>1952</v>
      </c>
      <c r="C48" s="141" t="s">
        <v>1106</v>
      </c>
      <c r="D48" s="170"/>
      <c r="E48" s="170"/>
      <c r="F48" s="170"/>
      <c r="G48" s="170"/>
      <c r="H48" s="170"/>
      <c r="I48" s="90" t="s">
        <v>1362</v>
      </c>
      <c r="J48" s="168"/>
      <c r="K48" s="169"/>
    </row>
    <row r="49" spans="1:11" ht="51" outlineLevel="2">
      <c r="A49" s="76"/>
      <c r="B49" s="35" t="s">
        <v>2072</v>
      </c>
      <c r="C49" s="141" t="s">
        <v>1107</v>
      </c>
      <c r="D49" s="170"/>
      <c r="E49" s="170"/>
      <c r="F49" s="170"/>
      <c r="G49" s="170"/>
      <c r="H49" s="170"/>
      <c r="I49" s="90" t="s">
        <v>1363</v>
      </c>
      <c r="J49" s="168"/>
      <c r="K49" s="169"/>
    </row>
    <row r="50" spans="1:11" s="19" customFormat="1" ht="51" outlineLevel="2">
      <c r="A50" s="76"/>
      <c r="B50" s="35" t="s">
        <v>124</v>
      </c>
      <c r="C50" s="142" t="s">
        <v>2073</v>
      </c>
      <c r="D50" s="170"/>
      <c r="E50" s="170"/>
      <c r="F50" s="170"/>
      <c r="G50" s="170"/>
      <c r="H50" s="170"/>
      <c r="I50" s="90" t="s">
        <v>1364</v>
      </c>
      <c r="J50" s="168"/>
      <c r="K50" s="169"/>
    </row>
    <row r="51" spans="1:11" ht="63.75" outlineLevel="3">
      <c r="A51" s="76"/>
      <c r="B51" s="35" t="s">
        <v>2072</v>
      </c>
      <c r="C51" s="145" t="s">
        <v>1276</v>
      </c>
      <c r="D51" s="170"/>
      <c r="E51" s="170"/>
      <c r="F51" s="170"/>
      <c r="G51" s="170"/>
      <c r="H51" s="170"/>
      <c r="I51" s="90" t="s">
        <v>1365</v>
      </c>
      <c r="J51" s="168"/>
      <c r="K51" s="169"/>
    </row>
    <row r="52" spans="1:11" ht="38.25" outlineLevel="3">
      <c r="A52" s="76"/>
      <c r="B52" s="35" t="s">
        <v>1952</v>
      </c>
      <c r="C52" s="145" t="s">
        <v>1570</v>
      </c>
      <c r="D52" s="170"/>
      <c r="E52" s="170"/>
      <c r="F52" s="170"/>
      <c r="G52" s="170"/>
      <c r="H52" s="170"/>
      <c r="I52" s="90" t="s">
        <v>1366</v>
      </c>
      <c r="J52" s="168"/>
      <c r="K52" s="169"/>
    </row>
    <row r="53" spans="1:11" ht="38.25" outlineLevel="3">
      <c r="A53" s="76"/>
      <c r="B53" s="35" t="s">
        <v>1952</v>
      </c>
      <c r="C53" s="145" t="s">
        <v>1571</v>
      </c>
      <c r="D53" s="170"/>
      <c r="E53" s="170"/>
      <c r="F53" s="170"/>
      <c r="G53" s="170"/>
      <c r="H53" s="170"/>
      <c r="I53" s="90" t="s">
        <v>1367</v>
      </c>
      <c r="J53" s="168"/>
      <c r="K53" s="169"/>
    </row>
    <row r="54" spans="1:11" ht="37.5" customHeight="1" outlineLevel="3">
      <c r="A54" s="76"/>
      <c r="B54" s="35" t="s">
        <v>1952</v>
      </c>
      <c r="C54" s="145" t="s">
        <v>557</v>
      </c>
      <c r="D54" s="170"/>
      <c r="E54" s="170"/>
      <c r="F54" s="170"/>
      <c r="G54" s="170"/>
      <c r="H54" s="170"/>
      <c r="I54" s="90" t="s">
        <v>1368</v>
      </c>
      <c r="J54" s="168"/>
      <c r="K54" s="169"/>
    </row>
    <row r="55" spans="1:11" ht="51" outlineLevel="3">
      <c r="A55" s="76"/>
      <c r="B55" s="35" t="s">
        <v>1952</v>
      </c>
      <c r="C55" s="145" t="s">
        <v>1581</v>
      </c>
      <c r="D55" s="170"/>
      <c r="E55" s="170"/>
      <c r="F55" s="170"/>
      <c r="G55" s="170"/>
      <c r="H55" s="170"/>
      <c r="I55" s="90" t="s">
        <v>1369</v>
      </c>
      <c r="J55" s="168"/>
      <c r="K55" s="169"/>
    </row>
    <row r="56" spans="1:11" ht="38.25" outlineLevel="3">
      <c r="A56" s="76"/>
      <c r="B56" s="35" t="s">
        <v>2068</v>
      </c>
      <c r="C56" s="145" t="s">
        <v>1557</v>
      </c>
      <c r="D56" s="170"/>
      <c r="E56" s="170"/>
      <c r="F56" s="170"/>
      <c r="G56" s="170"/>
      <c r="H56" s="170"/>
      <c r="I56" s="90" t="s">
        <v>1370</v>
      </c>
      <c r="J56" s="168"/>
      <c r="K56" s="169"/>
    </row>
    <row r="57" spans="1:11" ht="51" outlineLevel="3">
      <c r="A57" s="76"/>
      <c r="B57" s="35" t="s">
        <v>2074</v>
      </c>
      <c r="C57" s="145" t="s">
        <v>1084</v>
      </c>
      <c r="D57" s="170"/>
      <c r="E57" s="170"/>
      <c r="F57" s="170"/>
      <c r="G57" s="170"/>
      <c r="H57" s="170"/>
      <c r="I57" s="90" t="s">
        <v>470</v>
      </c>
      <c r="J57" s="168"/>
      <c r="K57" s="169"/>
    </row>
    <row r="58" spans="1:11" ht="38.25" outlineLevel="2">
      <c r="A58" s="76"/>
      <c r="B58" s="35" t="s">
        <v>1952</v>
      </c>
      <c r="C58" s="141" t="s">
        <v>1558</v>
      </c>
      <c r="D58" s="170"/>
      <c r="E58" s="170"/>
      <c r="F58" s="170"/>
      <c r="G58" s="170"/>
      <c r="H58" s="170"/>
      <c r="I58" s="90" t="s">
        <v>471</v>
      </c>
      <c r="J58" s="168"/>
      <c r="K58" s="169"/>
    </row>
    <row r="59" spans="1:11" ht="38.25" outlineLevel="2">
      <c r="A59" s="76"/>
      <c r="B59" s="35" t="s">
        <v>1952</v>
      </c>
      <c r="C59" s="141" t="s">
        <v>2036</v>
      </c>
      <c r="D59" s="170"/>
      <c r="E59" s="170"/>
      <c r="F59" s="170"/>
      <c r="G59" s="170"/>
      <c r="H59" s="170"/>
      <c r="I59" s="90" t="s">
        <v>472</v>
      </c>
      <c r="J59" s="168"/>
      <c r="K59" s="169"/>
    </row>
    <row r="60" spans="1:11" ht="38.25" outlineLevel="2">
      <c r="A60" s="76"/>
      <c r="B60" s="35" t="s">
        <v>1952</v>
      </c>
      <c r="C60" s="141" t="s">
        <v>2037</v>
      </c>
      <c r="D60" s="170"/>
      <c r="E60" s="170"/>
      <c r="F60" s="170"/>
      <c r="G60" s="170"/>
      <c r="H60" s="170"/>
      <c r="I60" s="90" t="s">
        <v>473</v>
      </c>
      <c r="J60" s="168"/>
      <c r="K60" s="169"/>
    </row>
    <row r="61" spans="1:11" s="8" customFormat="1" ht="63.75" outlineLevel="2">
      <c r="A61" s="76"/>
      <c r="B61" s="35" t="s">
        <v>2068</v>
      </c>
      <c r="C61" s="142" t="s">
        <v>2075</v>
      </c>
      <c r="D61" s="170"/>
      <c r="E61" s="170"/>
      <c r="F61" s="170"/>
      <c r="G61" s="170"/>
      <c r="H61" s="170"/>
      <c r="I61" s="38" t="s">
        <v>474</v>
      </c>
      <c r="J61" s="168"/>
      <c r="K61" s="169"/>
    </row>
    <row r="62" spans="1:11" ht="38.25" outlineLevel="2">
      <c r="A62" s="76"/>
      <c r="B62" s="35" t="s">
        <v>2072</v>
      </c>
      <c r="C62" s="141" t="s">
        <v>1582</v>
      </c>
      <c r="D62" s="170"/>
      <c r="E62" s="170"/>
      <c r="F62" s="170"/>
      <c r="G62" s="170"/>
      <c r="H62" s="170"/>
      <c r="I62" s="90" t="s">
        <v>475</v>
      </c>
      <c r="J62" s="168"/>
      <c r="K62" s="169"/>
    </row>
    <row r="63" spans="1:11" ht="38.25" outlineLevel="2">
      <c r="A63" s="76"/>
      <c r="B63" s="35" t="s">
        <v>1952</v>
      </c>
      <c r="C63" s="141" t="s">
        <v>1137</v>
      </c>
      <c r="D63" s="170"/>
      <c r="E63" s="170"/>
      <c r="F63" s="170"/>
      <c r="G63" s="170"/>
      <c r="H63" s="170"/>
      <c r="I63" s="39" t="s">
        <v>476</v>
      </c>
      <c r="J63" s="168"/>
      <c r="K63" s="169"/>
    </row>
    <row r="64" spans="1:11" s="19" customFormat="1" ht="37.5" customHeight="1" outlineLevel="2">
      <c r="A64" s="76"/>
      <c r="B64" s="35" t="s">
        <v>1952</v>
      </c>
      <c r="C64" s="142" t="s">
        <v>2038</v>
      </c>
      <c r="D64" s="170"/>
      <c r="E64" s="170"/>
      <c r="F64" s="170"/>
      <c r="G64" s="170"/>
      <c r="H64" s="170"/>
      <c r="I64" s="90" t="s">
        <v>477</v>
      </c>
      <c r="J64" s="168"/>
      <c r="K64" s="169"/>
    </row>
    <row r="65" spans="1:11" ht="51" outlineLevel="2">
      <c r="A65" s="76"/>
      <c r="B65" s="35" t="s">
        <v>2076</v>
      </c>
      <c r="C65" s="141" t="s">
        <v>1277</v>
      </c>
      <c r="D65" s="170"/>
      <c r="E65" s="170"/>
      <c r="F65" s="170"/>
      <c r="G65" s="170"/>
      <c r="H65" s="170"/>
      <c r="I65" s="90" t="s">
        <v>478</v>
      </c>
      <c r="J65" s="168"/>
      <c r="K65" s="169"/>
    </row>
    <row r="66" spans="1:11" ht="51" outlineLevel="2">
      <c r="A66" s="76"/>
      <c r="B66" s="35" t="s">
        <v>1952</v>
      </c>
      <c r="C66" s="141" t="s">
        <v>1757</v>
      </c>
      <c r="D66" s="170"/>
      <c r="E66" s="170"/>
      <c r="F66" s="170"/>
      <c r="G66" s="170"/>
      <c r="H66" s="170"/>
      <c r="I66" s="90" t="s">
        <v>479</v>
      </c>
      <c r="J66" s="168"/>
      <c r="K66" s="169"/>
    </row>
    <row r="67" spans="1:11" ht="38.25" outlineLevel="2">
      <c r="A67" s="76"/>
      <c r="B67" s="35" t="s">
        <v>1952</v>
      </c>
      <c r="C67" s="141" t="s">
        <v>1108</v>
      </c>
      <c r="D67" s="170"/>
      <c r="E67" s="170"/>
      <c r="F67" s="170"/>
      <c r="G67" s="170"/>
      <c r="H67" s="170"/>
      <c r="I67" s="90" t="s">
        <v>480</v>
      </c>
      <c r="J67" s="168"/>
      <c r="K67" s="169"/>
    </row>
    <row r="68" spans="1:11" ht="38.25" outlineLevel="1">
      <c r="A68" s="76"/>
      <c r="B68" s="37" t="s">
        <v>163</v>
      </c>
      <c r="C68" s="144" t="s">
        <v>164</v>
      </c>
      <c r="D68" s="6">
        <f>COUNTIF(D69:H75,"R")</f>
        <v>0</v>
      </c>
      <c r="E68" s="6">
        <f>COUNTIF(D69:H75,"Y")</f>
        <v>0</v>
      </c>
      <c r="F68" s="6">
        <f>COUNTIF(D69:H75,"G")</f>
        <v>0</v>
      </c>
      <c r="G68" s="6">
        <f>COUNTIF(D69:H75,"U")</f>
        <v>0</v>
      </c>
      <c r="H68" s="6">
        <f>COUNTIF(D69:H75,"NA")</f>
        <v>0</v>
      </c>
      <c r="I68" s="90" t="s">
        <v>1911</v>
      </c>
      <c r="J68" s="168"/>
      <c r="K68" s="169"/>
    </row>
    <row r="69" spans="1:11" ht="38.25" outlineLevel="2">
      <c r="A69" s="76"/>
      <c r="B69" s="37" t="s">
        <v>1910</v>
      </c>
      <c r="C69" s="142" t="s">
        <v>1919</v>
      </c>
      <c r="D69" s="170"/>
      <c r="E69" s="170"/>
      <c r="F69" s="170"/>
      <c r="G69" s="170"/>
      <c r="H69" s="170"/>
      <c r="I69" s="90" t="s">
        <v>1912</v>
      </c>
      <c r="J69" s="168"/>
      <c r="K69" s="169"/>
    </row>
    <row r="70" spans="1:11" ht="25.5" outlineLevel="2">
      <c r="A70" s="76"/>
      <c r="B70" s="37" t="s">
        <v>1910</v>
      </c>
      <c r="C70" s="142" t="s">
        <v>1920</v>
      </c>
      <c r="D70" s="170"/>
      <c r="E70" s="170"/>
      <c r="F70" s="170"/>
      <c r="G70" s="170"/>
      <c r="H70" s="170"/>
      <c r="I70" s="90" t="s">
        <v>1913</v>
      </c>
      <c r="J70" s="168"/>
      <c r="K70" s="169"/>
    </row>
    <row r="71" spans="1:11" ht="63.75" outlineLevel="2">
      <c r="A71" s="76"/>
      <c r="B71" s="37" t="s">
        <v>1344</v>
      </c>
      <c r="C71" s="142" t="s">
        <v>1921</v>
      </c>
      <c r="D71" s="170"/>
      <c r="E71" s="170"/>
      <c r="F71" s="170"/>
      <c r="G71" s="170"/>
      <c r="H71" s="170"/>
      <c r="I71" s="90" t="s">
        <v>1914</v>
      </c>
      <c r="J71" s="168"/>
      <c r="K71" s="169"/>
    </row>
    <row r="72" spans="1:11" ht="25.5" outlineLevel="2">
      <c r="A72" s="76"/>
      <c r="B72" s="37" t="s">
        <v>1910</v>
      </c>
      <c r="C72" s="142" t="s">
        <v>1922</v>
      </c>
      <c r="D72" s="170"/>
      <c r="E72" s="170"/>
      <c r="F72" s="170"/>
      <c r="G72" s="170"/>
      <c r="H72" s="170"/>
      <c r="I72" s="90" t="s">
        <v>1915</v>
      </c>
      <c r="J72" s="168"/>
      <c r="K72" s="169"/>
    </row>
    <row r="73" spans="1:11" ht="38.25" outlineLevel="2">
      <c r="A73" s="76"/>
      <c r="B73" s="37" t="s">
        <v>1344</v>
      </c>
      <c r="C73" s="142" t="s">
        <v>1923</v>
      </c>
      <c r="D73" s="170"/>
      <c r="E73" s="170"/>
      <c r="F73" s="170"/>
      <c r="G73" s="170"/>
      <c r="H73" s="170"/>
      <c r="I73" s="90" t="s">
        <v>1916</v>
      </c>
      <c r="J73" s="168"/>
      <c r="K73" s="169"/>
    </row>
    <row r="74" spans="1:11" ht="51" outlineLevel="2">
      <c r="A74" s="76"/>
      <c r="B74" s="37" t="s">
        <v>1910</v>
      </c>
      <c r="C74" s="142" t="s">
        <v>2078</v>
      </c>
      <c r="D74" s="170"/>
      <c r="E74" s="170"/>
      <c r="F74" s="170"/>
      <c r="G74" s="170"/>
      <c r="H74" s="170"/>
      <c r="I74" s="90" t="s">
        <v>1917</v>
      </c>
      <c r="J74" s="168"/>
      <c r="K74" s="169"/>
    </row>
    <row r="75" spans="1:11" ht="38.25" outlineLevel="2">
      <c r="A75" s="76"/>
      <c r="B75" s="37" t="s">
        <v>2077</v>
      </c>
      <c r="C75" s="142" t="s">
        <v>1924</v>
      </c>
      <c r="D75" s="170"/>
      <c r="E75" s="170"/>
      <c r="F75" s="170"/>
      <c r="G75" s="170"/>
      <c r="H75" s="170"/>
      <c r="I75" s="90" t="s">
        <v>1918</v>
      </c>
      <c r="J75" s="168"/>
      <c r="K75" s="169"/>
    </row>
    <row r="76" spans="1:11" ht="63.75">
      <c r="A76" s="76"/>
      <c r="B76" s="35" t="s">
        <v>139</v>
      </c>
      <c r="C76" s="139" t="s">
        <v>140</v>
      </c>
      <c r="D76" s="3">
        <f>COUNTIF(D86:H87,"R")+COUNTIF(D94:H95,"R")+SUM(D77,D88,D96)</f>
        <v>0</v>
      </c>
      <c r="E76" s="4">
        <f>COUNTIF(D86:H87,"Y")+COUNTIF(D94:H95,"Y")+SUM(E77,E88,E96)</f>
        <v>0</v>
      </c>
      <c r="F76" s="5">
        <f>COUNTIF(D86:H87,"G")+COUNTIF(D94:H95,"G")+SUM(F77,F88,F96)</f>
        <v>0</v>
      </c>
      <c r="G76" s="6">
        <f>COUNTIF(D86:H87,"U")+COUNTIF(D94:H95,"U")+SUM(G77,G88,G96)</f>
        <v>0</v>
      </c>
      <c r="H76" s="7">
        <f>COUNTIF(D86:H87,"NA")+COUNTIF(D94:H95,"NA")+SUM(H77,H88,H96)</f>
        <v>0</v>
      </c>
      <c r="I76" s="39">
        <v>3</v>
      </c>
      <c r="J76" s="168"/>
      <c r="K76" s="169"/>
    </row>
    <row r="77" spans="1:11" ht="51" outlineLevel="1">
      <c r="A77" s="76"/>
      <c r="B77" s="37" t="s">
        <v>1647</v>
      </c>
      <c r="C77" s="140" t="s">
        <v>2050</v>
      </c>
      <c r="D77" s="6">
        <f>COUNTIF(D78:H85,"R")</f>
        <v>0</v>
      </c>
      <c r="E77" s="6">
        <f>COUNTIF(D78:H85,"Y")</f>
        <v>0</v>
      </c>
      <c r="F77" s="6">
        <f>COUNTIF(D78:H85,"G")</f>
        <v>0</v>
      </c>
      <c r="G77" s="6">
        <f>COUNTIF(D78:H85,"U")</f>
        <v>0</v>
      </c>
      <c r="H77" s="6">
        <f>COUNTIF(D78:H85,"NA")</f>
        <v>0</v>
      </c>
      <c r="I77" s="39" t="s">
        <v>1760</v>
      </c>
      <c r="J77" s="168"/>
      <c r="K77" s="169"/>
    </row>
    <row r="78" spans="1:11" s="19" customFormat="1" ht="51" outlineLevel="2">
      <c r="A78" s="76"/>
      <c r="B78" s="37" t="s">
        <v>1646</v>
      </c>
      <c r="C78" s="142" t="s">
        <v>1648</v>
      </c>
      <c r="D78" s="170"/>
      <c r="E78" s="170"/>
      <c r="F78" s="170"/>
      <c r="G78" s="170"/>
      <c r="H78" s="170"/>
      <c r="I78" s="38" t="s">
        <v>1272</v>
      </c>
      <c r="J78" s="168"/>
      <c r="K78" s="169"/>
    </row>
    <row r="79" spans="1:11" s="19" customFormat="1" ht="38.25" outlineLevel="2">
      <c r="A79" s="76"/>
      <c r="B79" s="37" t="s">
        <v>1657</v>
      </c>
      <c r="C79" s="142" t="s">
        <v>1649</v>
      </c>
      <c r="D79" s="170"/>
      <c r="E79" s="170"/>
      <c r="F79" s="170"/>
      <c r="G79" s="170"/>
      <c r="H79" s="170"/>
      <c r="I79" s="38" t="s">
        <v>1764</v>
      </c>
      <c r="J79" s="168"/>
      <c r="K79" s="169"/>
    </row>
    <row r="80" spans="1:11" ht="51" outlineLevel="2">
      <c r="A80" s="76"/>
      <c r="B80" s="35" t="s">
        <v>929</v>
      </c>
      <c r="C80" s="141" t="s">
        <v>974</v>
      </c>
      <c r="D80" s="170"/>
      <c r="E80" s="170"/>
      <c r="F80" s="170"/>
      <c r="G80" s="170"/>
      <c r="H80" s="170"/>
      <c r="I80" s="39" t="s">
        <v>1765</v>
      </c>
      <c r="J80" s="168"/>
      <c r="K80" s="169"/>
    </row>
    <row r="81" spans="1:11" ht="38.25" outlineLevel="2">
      <c r="A81" s="76"/>
      <c r="B81" s="35" t="s">
        <v>1660</v>
      </c>
      <c r="C81" s="141" t="s">
        <v>1650</v>
      </c>
      <c r="D81" s="170"/>
      <c r="E81" s="170"/>
      <c r="F81" s="170"/>
      <c r="G81" s="170"/>
      <c r="H81" s="170"/>
      <c r="I81" s="39" t="s">
        <v>1766</v>
      </c>
      <c r="J81" s="168"/>
      <c r="K81" s="169"/>
    </row>
    <row r="82" spans="1:11" ht="25.5" outlineLevel="2">
      <c r="A82" s="76"/>
      <c r="B82" s="35" t="s">
        <v>1651</v>
      </c>
      <c r="C82" s="141" t="s">
        <v>1652</v>
      </c>
      <c r="D82" s="170"/>
      <c r="E82" s="170"/>
      <c r="F82" s="170"/>
      <c r="G82" s="170"/>
      <c r="H82" s="170"/>
      <c r="I82" s="39" t="s">
        <v>1767</v>
      </c>
      <c r="J82" s="168"/>
      <c r="K82" s="169"/>
    </row>
    <row r="83" spans="1:11" ht="38.25" outlineLevel="2">
      <c r="A83" s="76"/>
      <c r="B83" s="35" t="s">
        <v>1651</v>
      </c>
      <c r="C83" s="141" t="s">
        <v>1653</v>
      </c>
      <c r="D83" s="170"/>
      <c r="E83" s="170"/>
      <c r="F83" s="170"/>
      <c r="G83" s="170"/>
      <c r="H83" s="170"/>
      <c r="I83" s="39" t="s">
        <v>1101</v>
      </c>
      <c r="J83" s="168"/>
      <c r="K83" s="169"/>
    </row>
    <row r="84" spans="1:11" ht="51.75" customHeight="1" outlineLevel="2">
      <c r="A84" s="76"/>
      <c r="B84" s="35" t="s">
        <v>1957</v>
      </c>
      <c r="C84" s="141" t="s">
        <v>1656</v>
      </c>
      <c r="D84" s="170"/>
      <c r="E84" s="170"/>
      <c r="F84" s="170"/>
      <c r="G84" s="170"/>
      <c r="H84" s="170"/>
      <c r="I84" s="39" t="s">
        <v>1654</v>
      </c>
      <c r="J84" s="168"/>
      <c r="K84" s="169"/>
    </row>
    <row r="85" spans="1:11" ht="51" outlineLevel="2">
      <c r="A85" s="76"/>
      <c r="B85" s="35" t="s">
        <v>252</v>
      </c>
      <c r="C85" s="141" t="s">
        <v>2079</v>
      </c>
      <c r="D85" s="170"/>
      <c r="E85" s="170"/>
      <c r="F85" s="170"/>
      <c r="G85" s="170"/>
      <c r="H85" s="170"/>
      <c r="I85" s="39" t="s">
        <v>1655</v>
      </c>
      <c r="J85" s="168"/>
      <c r="K85" s="169"/>
    </row>
    <row r="86" spans="1:11" ht="24.75" customHeight="1" outlineLevel="1">
      <c r="A86" s="76"/>
      <c r="B86" s="35" t="s">
        <v>252</v>
      </c>
      <c r="C86" s="140" t="s">
        <v>1893</v>
      </c>
      <c r="D86" s="170"/>
      <c r="E86" s="170"/>
      <c r="F86" s="170"/>
      <c r="G86" s="170"/>
      <c r="H86" s="170"/>
      <c r="I86" s="39" t="s">
        <v>2022</v>
      </c>
      <c r="J86" s="168"/>
      <c r="K86" s="169"/>
    </row>
    <row r="87" spans="1:11" ht="25.5" outlineLevel="1">
      <c r="A87" s="76"/>
      <c r="B87" s="35" t="s">
        <v>252</v>
      </c>
      <c r="C87" s="140" t="s">
        <v>1895</v>
      </c>
      <c r="D87" s="170"/>
      <c r="E87" s="170"/>
      <c r="F87" s="170"/>
      <c r="G87" s="170"/>
      <c r="H87" s="170"/>
      <c r="I87" s="39" t="s">
        <v>2023</v>
      </c>
      <c r="J87" s="168"/>
      <c r="K87" s="169"/>
    </row>
    <row r="88" spans="1:11" ht="38.25" outlineLevel="1">
      <c r="A88" s="76"/>
      <c r="B88" s="37" t="s">
        <v>2080</v>
      </c>
      <c r="C88" s="140" t="s">
        <v>1658</v>
      </c>
      <c r="D88" s="6">
        <f>COUNTIF(D89:H93,"R")</f>
        <v>0</v>
      </c>
      <c r="E88" s="6">
        <f>COUNTIF(D89:H93,"Y")</f>
        <v>0</v>
      </c>
      <c r="F88" s="6">
        <f>COUNTIF(D89:H93,"G")</f>
        <v>0</v>
      </c>
      <c r="G88" s="6">
        <f>COUNTIF(D89:H93,"U")</f>
        <v>0</v>
      </c>
      <c r="H88" s="6">
        <f>COUNTIF(D89:H93,"NA")</f>
        <v>0</v>
      </c>
      <c r="I88" s="38" t="s">
        <v>1572</v>
      </c>
      <c r="J88" s="168"/>
      <c r="K88" s="169"/>
    </row>
    <row r="89" spans="1:11" s="19" customFormat="1" ht="51" outlineLevel="2">
      <c r="A89" s="76"/>
      <c r="B89" s="37" t="s">
        <v>2081</v>
      </c>
      <c r="C89" s="141" t="s">
        <v>930</v>
      </c>
      <c r="D89" s="170"/>
      <c r="E89" s="170"/>
      <c r="F89" s="170"/>
      <c r="G89" s="170"/>
      <c r="H89" s="170"/>
      <c r="I89" s="39" t="s">
        <v>1768</v>
      </c>
      <c r="J89" s="168"/>
      <c r="K89" s="169"/>
    </row>
    <row r="90" spans="1:11" ht="38.25" outlineLevel="2">
      <c r="A90" s="76"/>
      <c r="B90" s="37" t="s">
        <v>2082</v>
      </c>
      <c r="C90" s="141" t="s">
        <v>1661</v>
      </c>
      <c r="D90" s="170"/>
      <c r="E90" s="170"/>
      <c r="F90" s="170"/>
      <c r="G90" s="170"/>
      <c r="H90" s="170"/>
      <c r="I90" s="39" t="s">
        <v>1769</v>
      </c>
      <c r="J90" s="168"/>
      <c r="K90" s="169"/>
    </row>
    <row r="91" spans="1:11" ht="51" outlineLevel="2">
      <c r="A91" s="76"/>
      <c r="B91" s="37" t="s">
        <v>2082</v>
      </c>
      <c r="C91" s="141" t="s">
        <v>975</v>
      </c>
      <c r="D91" s="170"/>
      <c r="E91" s="170"/>
      <c r="F91" s="170"/>
      <c r="G91" s="170"/>
      <c r="H91" s="170"/>
      <c r="I91" s="39" t="s">
        <v>1770</v>
      </c>
      <c r="J91" s="168"/>
      <c r="K91" s="169"/>
    </row>
    <row r="92" spans="1:11" s="11" customFormat="1" ht="51" outlineLevel="2">
      <c r="A92" s="76"/>
      <c r="B92" s="37" t="s">
        <v>2080</v>
      </c>
      <c r="C92" s="141" t="s">
        <v>451</v>
      </c>
      <c r="D92" s="170"/>
      <c r="E92" s="170"/>
      <c r="F92" s="170"/>
      <c r="G92" s="170"/>
      <c r="H92" s="170"/>
      <c r="I92" s="39" t="s">
        <v>1771</v>
      </c>
      <c r="J92" s="168"/>
      <c r="K92" s="169"/>
    </row>
    <row r="93" spans="1:11" s="11" customFormat="1" ht="51" outlineLevel="2">
      <c r="A93" s="76"/>
      <c r="B93" s="37" t="s">
        <v>2082</v>
      </c>
      <c r="C93" s="141" t="s">
        <v>452</v>
      </c>
      <c r="D93" s="170"/>
      <c r="E93" s="170"/>
      <c r="F93" s="170"/>
      <c r="G93" s="170"/>
      <c r="H93" s="170"/>
      <c r="I93" s="39" t="s">
        <v>2005</v>
      </c>
      <c r="J93" s="168"/>
      <c r="K93" s="169"/>
    </row>
    <row r="94" spans="1:11" ht="25.5" outlineLevel="1">
      <c r="A94" s="76"/>
      <c r="B94" s="37" t="s">
        <v>2082</v>
      </c>
      <c r="C94" s="140" t="s">
        <v>1758</v>
      </c>
      <c r="D94" s="170"/>
      <c r="E94" s="170"/>
      <c r="F94" s="170"/>
      <c r="G94" s="170"/>
      <c r="H94" s="170"/>
      <c r="I94" s="39" t="s">
        <v>1573</v>
      </c>
      <c r="J94" s="168"/>
      <c r="K94" s="169"/>
    </row>
    <row r="95" spans="1:11" ht="51" outlineLevel="1">
      <c r="A95" s="76"/>
      <c r="B95" s="37" t="s">
        <v>2083</v>
      </c>
      <c r="C95" s="144" t="s">
        <v>453</v>
      </c>
      <c r="D95" s="170"/>
      <c r="E95" s="170"/>
      <c r="F95" s="170"/>
      <c r="G95" s="170"/>
      <c r="H95" s="170"/>
      <c r="I95" s="39" t="s">
        <v>237</v>
      </c>
      <c r="J95" s="168"/>
      <c r="K95" s="169"/>
    </row>
    <row r="96" spans="1:11" ht="25.5" outlineLevel="1">
      <c r="A96" s="76"/>
      <c r="B96" s="35" t="s">
        <v>2084</v>
      </c>
      <c r="C96" s="140" t="s">
        <v>1662</v>
      </c>
      <c r="D96" s="6">
        <f>COUNTIF(D97:H100,"R")</f>
        <v>0</v>
      </c>
      <c r="E96" s="6">
        <f>COUNTIF(D97:H100,"Y")</f>
        <v>0</v>
      </c>
      <c r="F96" s="6">
        <f>COUNTIF(D97:H100,"G")</f>
        <v>0</v>
      </c>
      <c r="G96" s="6">
        <f>COUNTIF(D97:H100,"U")</f>
        <v>0</v>
      </c>
      <c r="H96" s="6">
        <f>COUNTIF(D97:H100,"NA")</f>
        <v>0</v>
      </c>
      <c r="I96" s="39" t="s">
        <v>247</v>
      </c>
      <c r="J96" s="168"/>
      <c r="K96" s="169"/>
    </row>
    <row r="97" spans="1:11" ht="25.5" outlineLevel="2">
      <c r="A97" s="76"/>
      <c r="B97" s="35" t="s">
        <v>1952</v>
      </c>
      <c r="C97" s="141" t="s">
        <v>1663</v>
      </c>
      <c r="D97" s="170"/>
      <c r="E97" s="170"/>
      <c r="F97" s="170"/>
      <c r="G97" s="170"/>
      <c r="H97" s="170"/>
      <c r="I97" s="39" t="s">
        <v>248</v>
      </c>
      <c r="J97" s="168"/>
      <c r="K97" s="169"/>
    </row>
    <row r="98" spans="1:11" ht="25.5" outlineLevel="2">
      <c r="A98" s="76"/>
      <c r="B98" s="35" t="s">
        <v>1952</v>
      </c>
      <c r="C98" s="141" t="s">
        <v>1664</v>
      </c>
      <c r="D98" s="170"/>
      <c r="E98" s="170"/>
      <c r="F98" s="170"/>
      <c r="G98" s="170"/>
      <c r="H98" s="170"/>
      <c r="I98" s="39" t="s">
        <v>249</v>
      </c>
      <c r="J98" s="168"/>
      <c r="K98" s="169"/>
    </row>
    <row r="99" spans="1:11" ht="38.25" outlineLevel="2">
      <c r="A99" s="76"/>
      <c r="B99" s="35" t="s">
        <v>1952</v>
      </c>
      <c r="C99" s="141" t="s">
        <v>1665</v>
      </c>
      <c r="D99" s="170"/>
      <c r="E99" s="170"/>
      <c r="F99" s="170"/>
      <c r="G99" s="170"/>
      <c r="H99" s="170"/>
      <c r="I99" s="39" t="s">
        <v>250</v>
      </c>
      <c r="J99" s="168"/>
      <c r="K99" s="169"/>
    </row>
    <row r="100" spans="1:11" ht="51" outlineLevel="2">
      <c r="A100" s="76"/>
      <c r="B100" s="35" t="s">
        <v>2084</v>
      </c>
      <c r="C100" s="141" t="s">
        <v>1666</v>
      </c>
      <c r="D100" s="170"/>
      <c r="E100" s="170"/>
      <c r="F100" s="170"/>
      <c r="G100" s="170"/>
      <c r="H100" s="170"/>
      <c r="I100" s="39" t="s">
        <v>1667</v>
      </c>
      <c r="J100" s="168"/>
      <c r="K100" s="169"/>
    </row>
    <row r="101" spans="1:11" ht="76.5">
      <c r="A101" s="76"/>
      <c r="B101" s="35" t="s">
        <v>118</v>
      </c>
      <c r="C101" s="139" t="s">
        <v>119</v>
      </c>
      <c r="D101" s="3">
        <f>COUNTIF(D123:H125,"R")+SUM(D102,D105,D112,D116,D119,D126,D133,D138,D156)</f>
        <v>0</v>
      </c>
      <c r="E101" s="4">
        <f>COUNTIF(D123:H125,"Y")+SUM(E102,E105,E112,E116,E119,E126,E133,E138,E156)</f>
        <v>0</v>
      </c>
      <c r="F101" s="5">
        <f>COUNTIF(D123:H125,"G")+SUM(F102,F105,F112,F116,F119,F126,F133,F138,F156)</f>
        <v>0</v>
      </c>
      <c r="G101" s="6">
        <f>COUNTIF(D123:H125,"U")+SUM(G102,G105,G112,G116,G119,G126,G133,G138,G156)</f>
        <v>0</v>
      </c>
      <c r="H101" s="7">
        <f>COUNTIF(D123:H125,"NA")+SUM(H102,H105,H112,H116,H119,H126,H133,H138,H156)</f>
        <v>0</v>
      </c>
      <c r="I101" s="39">
        <v>4</v>
      </c>
      <c r="J101" s="168"/>
      <c r="K101" s="169"/>
    </row>
    <row r="102" spans="1:11" ht="38.25" outlineLevel="1">
      <c r="A102" s="76"/>
      <c r="B102" s="35" t="s">
        <v>1953</v>
      </c>
      <c r="C102" s="140" t="s">
        <v>1982</v>
      </c>
      <c r="D102" s="6">
        <f>COUNTIF(D103:H104,"R")</f>
        <v>0</v>
      </c>
      <c r="E102" s="6">
        <f>COUNTIF(D103:H104,"Y")</f>
        <v>0</v>
      </c>
      <c r="F102" s="6">
        <f>COUNTIF(D103:H104,"G")</f>
        <v>0</v>
      </c>
      <c r="G102" s="6">
        <f>COUNTIF(D103:H104,"U")</f>
        <v>0</v>
      </c>
      <c r="H102" s="6">
        <f>COUNTIF(D103:H104,"NA")</f>
        <v>0</v>
      </c>
      <c r="I102" s="39" t="s">
        <v>1788</v>
      </c>
      <c r="J102" s="168"/>
      <c r="K102" s="169"/>
    </row>
    <row r="103" spans="1:11" ht="38.25" outlineLevel="2">
      <c r="A103" s="76"/>
      <c r="B103" s="35" t="s">
        <v>1953</v>
      </c>
      <c r="C103" s="141" t="s">
        <v>1139</v>
      </c>
      <c r="D103" s="170"/>
      <c r="E103" s="170"/>
      <c r="F103" s="170"/>
      <c r="G103" s="170"/>
      <c r="H103" s="170"/>
      <c r="I103" s="39" t="s">
        <v>1138</v>
      </c>
      <c r="J103" s="168"/>
      <c r="K103" s="169"/>
    </row>
    <row r="104" spans="1:11" ht="38.25" outlineLevel="2">
      <c r="A104" s="76"/>
      <c r="B104" s="35" t="s">
        <v>1953</v>
      </c>
      <c r="C104" s="141" t="s">
        <v>759</v>
      </c>
      <c r="D104" s="170"/>
      <c r="E104" s="170"/>
      <c r="F104" s="170"/>
      <c r="G104" s="170"/>
      <c r="H104" s="170"/>
      <c r="I104" s="39" t="s">
        <v>256</v>
      </c>
      <c r="J104" s="168"/>
      <c r="K104" s="169"/>
    </row>
    <row r="105" spans="1:11" ht="51" outlineLevel="1">
      <c r="A105" s="76"/>
      <c r="B105" s="35" t="s">
        <v>990</v>
      </c>
      <c r="C105" s="140" t="s">
        <v>693</v>
      </c>
      <c r="D105" s="6">
        <f>COUNTIF(D106:H111,"R")</f>
        <v>0</v>
      </c>
      <c r="E105" s="6">
        <f>COUNTIF(D106:H111,"Y")</f>
        <v>0</v>
      </c>
      <c r="F105" s="6">
        <f>COUNTIF(D106:H111,"G")</f>
        <v>0</v>
      </c>
      <c r="G105" s="6">
        <f>COUNTIF(D106:H111,"U")</f>
        <v>0</v>
      </c>
      <c r="H105" s="6">
        <f>COUNTIF(D106:H111,"NA")</f>
        <v>0</v>
      </c>
      <c r="I105" s="39" t="s">
        <v>1789</v>
      </c>
      <c r="J105" s="168"/>
      <c r="K105" s="169"/>
    </row>
    <row r="106" spans="1:11" ht="51" customHeight="1" outlineLevel="2">
      <c r="A106" s="76"/>
      <c r="B106" s="35" t="s">
        <v>991</v>
      </c>
      <c r="C106" s="141" t="s">
        <v>235</v>
      </c>
      <c r="D106" s="170"/>
      <c r="E106" s="170"/>
      <c r="F106" s="170"/>
      <c r="G106" s="170"/>
      <c r="H106" s="170"/>
      <c r="I106" s="39" t="s">
        <v>1772</v>
      </c>
      <c r="J106" s="168"/>
      <c r="K106" s="169"/>
    </row>
    <row r="107" spans="1:11" ht="38.25" outlineLevel="2">
      <c r="A107" s="76"/>
      <c r="B107" s="35" t="s">
        <v>2082</v>
      </c>
      <c r="C107" s="141" t="s">
        <v>992</v>
      </c>
      <c r="D107" s="170"/>
      <c r="E107" s="170"/>
      <c r="F107" s="170"/>
      <c r="G107" s="170"/>
      <c r="H107" s="170"/>
      <c r="I107" s="39" t="s">
        <v>1773</v>
      </c>
      <c r="J107" s="168"/>
      <c r="K107" s="169"/>
    </row>
    <row r="108" spans="1:11" ht="51" outlineLevel="2">
      <c r="A108" s="76"/>
      <c r="B108" s="35" t="s">
        <v>752</v>
      </c>
      <c r="C108" s="141" t="s">
        <v>1333</v>
      </c>
      <c r="D108" s="170"/>
      <c r="E108" s="170"/>
      <c r="F108" s="170"/>
      <c r="G108" s="170"/>
      <c r="H108" s="170"/>
      <c r="I108" s="39" t="s">
        <v>1774</v>
      </c>
      <c r="J108" s="168"/>
      <c r="K108" s="169"/>
    </row>
    <row r="109" spans="1:11" ht="51" outlineLevel="2">
      <c r="A109" s="76"/>
      <c r="B109" s="35" t="s">
        <v>993</v>
      </c>
      <c r="C109" s="141" t="s">
        <v>1194</v>
      </c>
      <c r="D109" s="170"/>
      <c r="E109" s="170"/>
      <c r="F109" s="170"/>
      <c r="G109" s="170"/>
      <c r="H109" s="170"/>
      <c r="I109" s="39" t="s">
        <v>1775</v>
      </c>
      <c r="J109" s="168"/>
      <c r="K109" s="169"/>
    </row>
    <row r="110" spans="1:11" s="11" customFormat="1" ht="37.5" customHeight="1" outlineLevel="2">
      <c r="A110" s="76"/>
      <c r="B110" s="35" t="s">
        <v>2082</v>
      </c>
      <c r="C110" s="141" t="s">
        <v>995</v>
      </c>
      <c r="D110" s="170"/>
      <c r="E110" s="170"/>
      <c r="F110" s="170"/>
      <c r="G110" s="170"/>
      <c r="H110" s="170"/>
      <c r="I110" s="39" t="s">
        <v>1326</v>
      </c>
      <c r="J110" s="168"/>
      <c r="K110" s="169"/>
    </row>
    <row r="111" spans="1:11" s="11" customFormat="1" ht="38.25" outlineLevel="2">
      <c r="A111" s="76"/>
      <c r="B111" s="35" t="s">
        <v>2082</v>
      </c>
      <c r="C111" s="141" t="s">
        <v>994</v>
      </c>
      <c r="D111" s="170"/>
      <c r="E111" s="170"/>
      <c r="F111" s="170"/>
      <c r="G111" s="170"/>
      <c r="H111" s="170"/>
      <c r="I111" s="39" t="s">
        <v>996</v>
      </c>
      <c r="J111" s="168"/>
      <c r="K111" s="169"/>
    </row>
    <row r="112" spans="1:11" ht="25.5" outlineLevel="1">
      <c r="A112" s="76"/>
      <c r="B112" s="35" t="s">
        <v>341</v>
      </c>
      <c r="C112" s="140" t="s">
        <v>694</v>
      </c>
      <c r="D112" s="6">
        <f>COUNTIF(D113:H115,"R")</f>
        <v>0</v>
      </c>
      <c r="E112" s="6">
        <f>COUNTIF(D113:H115,"Y")</f>
        <v>0</v>
      </c>
      <c r="F112" s="6">
        <f>COUNTIF(D113:H115,"G")</f>
        <v>0</v>
      </c>
      <c r="G112" s="6">
        <f>COUNTIF(D113:H115,"U")</f>
        <v>0</v>
      </c>
      <c r="H112" s="6">
        <f>COUNTIF(D113:H115,"NA")</f>
        <v>0</v>
      </c>
      <c r="I112" s="39" t="s">
        <v>1790</v>
      </c>
      <c r="J112" s="168"/>
      <c r="K112" s="169"/>
    </row>
    <row r="113" spans="1:11" s="19" customFormat="1" ht="38.25" outlineLevel="2">
      <c r="A113" s="76"/>
      <c r="B113" s="35" t="s">
        <v>1952</v>
      </c>
      <c r="C113" s="141" t="s">
        <v>1711</v>
      </c>
      <c r="D113" s="170"/>
      <c r="E113" s="170"/>
      <c r="F113" s="170"/>
      <c r="G113" s="170"/>
      <c r="H113" s="170"/>
      <c r="I113" s="38" t="s">
        <v>819</v>
      </c>
      <c r="J113" s="168"/>
      <c r="K113" s="169"/>
    </row>
    <row r="114" spans="1:11" s="19" customFormat="1" ht="25.5" outlineLevel="2">
      <c r="A114" s="76"/>
      <c r="B114" s="35" t="s">
        <v>1952</v>
      </c>
      <c r="C114" s="141" t="s">
        <v>1777</v>
      </c>
      <c r="D114" s="170"/>
      <c r="E114" s="170"/>
      <c r="F114" s="170"/>
      <c r="G114" s="170"/>
      <c r="H114" s="170"/>
      <c r="I114" s="38" t="s">
        <v>820</v>
      </c>
      <c r="J114" s="168"/>
      <c r="K114" s="169"/>
    </row>
    <row r="115" spans="1:11" s="19" customFormat="1" ht="38.25" outlineLevel="2">
      <c r="A115" s="76"/>
      <c r="B115" s="35" t="s">
        <v>341</v>
      </c>
      <c r="C115" s="141" t="s">
        <v>1712</v>
      </c>
      <c r="D115" s="170"/>
      <c r="E115" s="170"/>
      <c r="F115" s="170"/>
      <c r="G115" s="170"/>
      <c r="H115" s="170"/>
      <c r="I115" s="38" t="s">
        <v>1776</v>
      </c>
      <c r="J115" s="168"/>
      <c r="K115" s="169"/>
    </row>
    <row r="116" spans="1:11" ht="38.25" outlineLevel="1">
      <c r="A116" s="76"/>
      <c r="B116" s="35" t="s">
        <v>1974</v>
      </c>
      <c r="C116" s="140" t="s">
        <v>261</v>
      </c>
      <c r="D116" s="6">
        <f>COUNTIF(D117:H118,"R")</f>
        <v>0</v>
      </c>
      <c r="E116" s="6">
        <f>COUNTIF(D117:H118,"Y")</f>
        <v>0</v>
      </c>
      <c r="F116" s="6">
        <f>COUNTIF(D117:H118,"G")</f>
        <v>0</v>
      </c>
      <c r="G116" s="6">
        <f>COUNTIF(D117:H118,"U")</f>
        <v>0</v>
      </c>
      <c r="H116" s="6">
        <f>COUNTIF(D117:H118,"NA")</f>
        <v>0</v>
      </c>
      <c r="I116" s="39" t="s">
        <v>1410</v>
      </c>
      <c r="J116" s="168"/>
      <c r="K116" s="169"/>
    </row>
    <row r="117" spans="1:11" ht="38.25" outlineLevel="2">
      <c r="A117" s="76"/>
      <c r="B117" s="35" t="s">
        <v>1974</v>
      </c>
      <c r="C117" s="141" t="s">
        <v>259</v>
      </c>
      <c r="D117" s="170"/>
      <c r="E117" s="170"/>
      <c r="F117" s="170"/>
      <c r="G117" s="170"/>
      <c r="H117" s="170"/>
      <c r="I117" s="39" t="s">
        <v>257</v>
      </c>
      <c r="J117" s="168"/>
      <c r="K117" s="169"/>
    </row>
    <row r="118" spans="1:11" ht="38.25" outlineLevel="2">
      <c r="A118" s="76"/>
      <c r="B118" s="35" t="s">
        <v>1974</v>
      </c>
      <c r="C118" s="141" t="s">
        <v>260</v>
      </c>
      <c r="D118" s="170"/>
      <c r="E118" s="170"/>
      <c r="F118" s="170"/>
      <c r="G118" s="170"/>
      <c r="H118" s="170"/>
      <c r="I118" s="39" t="s">
        <v>258</v>
      </c>
      <c r="J118" s="168"/>
      <c r="K118" s="169"/>
    </row>
    <row r="119" spans="1:11" ht="51" outlineLevel="1">
      <c r="A119" s="76"/>
      <c r="B119" s="35" t="s">
        <v>993</v>
      </c>
      <c r="C119" s="140" t="s">
        <v>190</v>
      </c>
      <c r="D119" s="6">
        <f>COUNTIF(D120:H122,"R")</f>
        <v>0</v>
      </c>
      <c r="E119" s="6">
        <f>COUNTIF(D120:H122,"Y")</f>
        <v>0</v>
      </c>
      <c r="F119" s="6">
        <f>COUNTIF(D120:H122,"G")</f>
        <v>0</v>
      </c>
      <c r="G119" s="6">
        <f>COUNTIF(D120:H122,"U")</f>
        <v>0</v>
      </c>
      <c r="H119" s="6">
        <f>COUNTIF(D120:H122,"NA")</f>
        <v>0</v>
      </c>
      <c r="I119" s="39" t="s">
        <v>1141</v>
      </c>
      <c r="J119" s="168"/>
      <c r="K119" s="169"/>
    </row>
    <row r="120" spans="1:11" ht="38.25" outlineLevel="2">
      <c r="A120" s="76"/>
      <c r="B120" s="35" t="s">
        <v>1954</v>
      </c>
      <c r="C120" s="141" t="s">
        <v>999</v>
      </c>
      <c r="D120" s="170"/>
      <c r="E120" s="170"/>
      <c r="F120" s="170"/>
      <c r="G120" s="170"/>
      <c r="H120" s="170"/>
      <c r="I120" s="39" t="s">
        <v>1781</v>
      </c>
      <c r="J120" s="168"/>
      <c r="K120" s="169"/>
    </row>
    <row r="121" spans="1:11" ht="38.25" outlineLevel="2">
      <c r="A121" s="76"/>
      <c r="B121" s="35" t="s">
        <v>1954</v>
      </c>
      <c r="C121" s="141" t="s">
        <v>998</v>
      </c>
      <c r="D121" s="170"/>
      <c r="E121" s="170"/>
      <c r="F121" s="170"/>
      <c r="G121" s="170"/>
      <c r="H121" s="170"/>
      <c r="I121" s="39" t="s">
        <v>1780</v>
      </c>
      <c r="J121" s="168"/>
      <c r="K121" s="169"/>
    </row>
    <row r="122" spans="1:11" ht="47.25" customHeight="1" outlineLevel="2">
      <c r="A122" s="76"/>
      <c r="B122" s="35" t="s">
        <v>993</v>
      </c>
      <c r="C122" s="141" t="s">
        <v>1195</v>
      </c>
      <c r="D122" s="170"/>
      <c r="E122" s="170"/>
      <c r="F122" s="170"/>
      <c r="G122" s="170"/>
      <c r="H122" s="170"/>
      <c r="I122" s="39" t="s">
        <v>997</v>
      </c>
      <c r="J122" s="168"/>
      <c r="K122" s="169"/>
    </row>
    <row r="123" spans="1:11" s="19" customFormat="1" ht="38.25" outlineLevel="1">
      <c r="A123" s="76"/>
      <c r="B123" s="37" t="s">
        <v>1323</v>
      </c>
      <c r="C123" s="143" t="s">
        <v>938</v>
      </c>
      <c r="D123" s="170"/>
      <c r="E123" s="170"/>
      <c r="F123" s="170"/>
      <c r="G123" s="170"/>
      <c r="H123" s="170"/>
      <c r="I123" s="38" t="s">
        <v>1142</v>
      </c>
      <c r="J123" s="168"/>
      <c r="K123" s="169"/>
    </row>
    <row r="124" spans="1:11" ht="47.25" customHeight="1" outlineLevel="1">
      <c r="A124" s="76"/>
      <c r="B124" s="37" t="s">
        <v>1323</v>
      </c>
      <c r="C124" s="140" t="s">
        <v>1779</v>
      </c>
      <c r="D124" s="170"/>
      <c r="E124" s="170"/>
      <c r="F124" s="170"/>
      <c r="G124" s="170"/>
      <c r="H124" s="170"/>
      <c r="I124" s="39" t="s">
        <v>887</v>
      </c>
      <c r="J124" s="168"/>
      <c r="K124" s="169"/>
    </row>
    <row r="125" spans="1:11" ht="38.25" outlineLevel="1">
      <c r="A125" s="76"/>
      <c r="B125" s="37" t="s">
        <v>342</v>
      </c>
      <c r="C125" s="140" t="s">
        <v>1307</v>
      </c>
      <c r="D125" s="170"/>
      <c r="E125" s="170"/>
      <c r="F125" s="170"/>
      <c r="G125" s="170"/>
      <c r="H125" s="170"/>
      <c r="I125" s="39" t="s">
        <v>1786</v>
      </c>
      <c r="J125" s="168"/>
      <c r="K125" s="169"/>
    </row>
    <row r="126" spans="1:11" s="23" customFormat="1" ht="38.25" outlineLevel="1">
      <c r="A126" s="76"/>
      <c r="B126" s="37" t="s">
        <v>1000</v>
      </c>
      <c r="C126" s="143" t="s">
        <v>1583</v>
      </c>
      <c r="D126" s="31">
        <f>COUNTIF(D127:H132,"R")</f>
        <v>0</v>
      </c>
      <c r="E126" s="31">
        <f>COUNTIF(D127:H132,"Y")</f>
        <v>0</v>
      </c>
      <c r="F126" s="31">
        <f>COUNTIF(D127:H132,"G")</f>
        <v>0</v>
      </c>
      <c r="G126" s="31">
        <f>COUNTIF(D127:H132,"U")</f>
        <v>0</v>
      </c>
      <c r="H126" s="31">
        <f>COUNTIF(D127:H132,"NA")</f>
        <v>0</v>
      </c>
      <c r="I126" s="38" t="s">
        <v>1386</v>
      </c>
      <c r="J126" s="168"/>
      <c r="K126" s="169"/>
    </row>
    <row r="127" spans="1:11" ht="25.5" customHeight="1" outlineLevel="2">
      <c r="A127" s="76"/>
      <c r="B127" s="35" t="s">
        <v>1955</v>
      </c>
      <c r="C127" s="141" t="s">
        <v>824</v>
      </c>
      <c r="D127" s="170"/>
      <c r="E127" s="170"/>
      <c r="F127" s="170"/>
      <c r="G127" s="170"/>
      <c r="H127" s="170"/>
      <c r="I127" s="39" t="s">
        <v>1387</v>
      </c>
      <c r="J127" s="168"/>
      <c r="K127" s="169"/>
    </row>
    <row r="128" spans="1:11" ht="37.5" customHeight="1" outlineLevel="2">
      <c r="A128" s="76"/>
      <c r="B128" s="35" t="s">
        <v>1955</v>
      </c>
      <c r="C128" s="141" t="s">
        <v>2010</v>
      </c>
      <c r="D128" s="170"/>
      <c r="E128" s="170"/>
      <c r="F128" s="170"/>
      <c r="G128" s="170"/>
      <c r="H128" s="170"/>
      <c r="I128" s="39" t="s">
        <v>1388</v>
      </c>
      <c r="J128" s="168"/>
      <c r="K128" s="169"/>
    </row>
    <row r="129" spans="1:11" ht="38.25" customHeight="1" outlineLevel="2">
      <c r="A129" s="76"/>
      <c r="B129" s="35" t="s">
        <v>1955</v>
      </c>
      <c r="C129" s="141" t="s">
        <v>1216</v>
      </c>
      <c r="D129" s="170"/>
      <c r="E129" s="170"/>
      <c r="F129" s="170"/>
      <c r="G129" s="170"/>
      <c r="H129" s="170"/>
      <c r="I129" s="39" t="s">
        <v>1389</v>
      </c>
      <c r="J129" s="168"/>
      <c r="K129" s="169"/>
    </row>
    <row r="130" spans="1:11" ht="38.25" customHeight="1" outlineLevel="2">
      <c r="A130" s="76"/>
      <c r="B130" s="36" t="s">
        <v>1000</v>
      </c>
      <c r="C130" s="141" t="s">
        <v>1217</v>
      </c>
      <c r="D130" s="170"/>
      <c r="E130" s="170"/>
      <c r="F130" s="170"/>
      <c r="G130" s="170"/>
      <c r="H130" s="170"/>
      <c r="I130" s="39" t="s">
        <v>1390</v>
      </c>
      <c r="J130" s="168"/>
      <c r="K130" s="169"/>
    </row>
    <row r="131" spans="1:11" ht="38.25" customHeight="1" outlineLevel="2">
      <c r="A131" s="76"/>
      <c r="B131" s="37" t="s">
        <v>1001</v>
      </c>
      <c r="C131" s="141" t="s">
        <v>1759</v>
      </c>
      <c r="D131" s="170"/>
      <c r="E131" s="170"/>
      <c r="F131" s="170"/>
      <c r="G131" s="170"/>
      <c r="H131" s="170"/>
      <c r="I131" s="39" t="s">
        <v>1391</v>
      </c>
      <c r="J131" s="168"/>
      <c r="K131" s="169"/>
    </row>
    <row r="132" spans="1:11" ht="51" customHeight="1" outlineLevel="2">
      <c r="A132" s="76"/>
      <c r="B132" s="35" t="s">
        <v>1955</v>
      </c>
      <c r="C132" s="141" t="s">
        <v>262</v>
      </c>
      <c r="D132" s="170"/>
      <c r="E132" s="170"/>
      <c r="F132" s="170"/>
      <c r="G132" s="170"/>
      <c r="H132" s="170"/>
      <c r="I132" s="39" t="s">
        <v>1392</v>
      </c>
      <c r="J132" s="168"/>
      <c r="K132" s="169"/>
    </row>
    <row r="133" spans="1:11" ht="63.75" outlineLevel="1">
      <c r="A133" s="76"/>
      <c r="B133" s="35" t="s">
        <v>343</v>
      </c>
      <c r="C133" s="140" t="s">
        <v>1086</v>
      </c>
      <c r="D133" s="6">
        <f>COUNTIF(D134:H137,"R")</f>
        <v>0</v>
      </c>
      <c r="E133" s="6">
        <f>COUNTIF(D134:H137,"Y")</f>
        <v>0</v>
      </c>
      <c r="F133" s="6">
        <f>COUNTIF(D134:H137,"G")</f>
        <v>0</v>
      </c>
      <c r="G133" s="6">
        <f>COUNTIF(D134:H137,"U")</f>
        <v>0</v>
      </c>
      <c r="H133" s="6">
        <f>COUNTIF(D134:H137,"NA")</f>
        <v>0</v>
      </c>
      <c r="I133" s="91" t="s">
        <v>263</v>
      </c>
      <c r="J133" s="168"/>
      <c r="K133" s="169"/>
    </row>
    <row r="134" spans="1:11" ht="37.5" customHeight="1" outlineLevel="2">
      <c r="A134" s="76"/>
      <c r="B134" s="35" t="s">
        <v>344</v>
      </c>
      <c r="C134" s="141" t="s">
        <v>1208</v>
      </c>
      <c r="D134" s="170"/>
      <c r="E134" s="170"/>
      <c r="F134" s="170"/>
      <c r="G134" s="170"/>
      <c r="H134" s="170"/>
      <c r="I134" s="39" t="s">
        <v>932</v>
      </c>
      <c r="J134" s="168"/>
      <c r="K134" s="169"/>
    </row>
    <row r="135" spans="1:11" ht="51" outlineLevel="2">
      <c r="A135" s="76"/>
      <c r="B135" s="35" t="s">
        <v>345</v>
      </c>
      <c r="C135" s="141" t="s">
        <v>346</v>
      </c>
      <c r="D135" s="170"/>
      <c r="E135" s="170"/>
      <c r="F135" s="170"/>
      <c r="G135" s="170"/>
      <c r="H135" s="170"/>
      <c r="I135" s="39" t="s">
        <v>933</v>
      </c>
      <c r="J135" s="168"/>
      <c r="K135" s="169"/>
    </row>
    <row r="136" spans="1:11" ht="51" outlineLevel="2">
      <c r="A136" s="76"/>
      <c r="B136" s="35" t="s">
        <v>993</v>
      </c>
      <c r="C136" s="141" t="s">
        <v>931</v>
      </c>
      <c r="D136" s="170"/>
      <c r="E136" s="170"/>
      <c r="F136" s="170"/>
      <c r="G136" s="170"/>
      <c r="H136" s="170"/>
      <c r="I136" s="39" t="s">
        <v>934</v>
      </c>
      <c r="J136" s="168"/>
      <c r="K136" s="169"/>
    </row>
    <row r="137" spans="1:11" ht="37.5" customHeight="1" outlineLevel="2">
      <c r="A137" s="76"/>
      <c r="B137" s="35" t="s">
        <v>1323</v>
      </c>
      <c r="C137" s="141" t="s">
        <v>1320</v>
      </c>
      <c r="D137" s="170"/>
      <c r="E137" s="170"/>
      <c r="F137" s="170"/>
      <c r="G137" s="170"/>
      <c r="H137" s="170"/>
      <c r="I137" s="39" t="s">
        <v>935</v>
      </c>
      <c r="J137" s="168"/>
      <c r="K137" s="169"/>
    </row>
    <row r="138" spans="1:11" s="12" customFormat="1" ht="38.25" outlineLevel="1">
      <c r="A138" s="76"/>
      <c r="B138" s="35" t="s">
        <v>105</v>
      </c>
      <c r="C138" s="140" t="s">
        <v>1956</v>
      </c>
      <c r="D138" s="6">
        <f>COUNTIF(D139:H155,"R")</f>
        <v>0</v>
      </c>
      <c r="E138" s="6">
        <f>COUNTIF(D139:H155,"Y")</f>
        <v>0</v>
      </c>
      <c r="F138" s="6">
        <f>COUNTIF(D139:H155,"G")</f>
        <v>0</v>
      </c>
      <c r="G138" s="6">
        <f>COUNTIF(D139:H155,"U")</f>
        <v>0</v>
      </c>
      <c r="H138" s="6">
        <f>COUNTIF(D139:H155,"NA")</f>
        <v>0</v>
      </c>
      <c r="I138" s="91" t="s">
        <v>1778</v>
      </c>
      <c r="J138" s="168"/>
      <c r="K138" s="169"/>
    </row>
    <row r="139" spans="1:11" ht="37.5" customHeight="1" outlineLevel="2">
      <c r="A139" s="76"/>
      <c r="B139" s="35" t="s">
        <v>752</v>
      </c>
      <c r="C139" s="141" t="s">
        <v>1003</v>
      </c>
      <c r="D139" s="170"/>
      <c r="E139" s="170"/>
      <c r="F139" s="170"/>
      <c r="G139" s="170"/>
      <c r="H139" s="170"/>
      <c r="I139" s="39" t="s">
        <v>231</v>
      </c>
      <c r="J139" s="168"/>
      <c r="K139" s="169"/>
    </row>
    <row r="140" spans="1:11" ht="38.25" outlineLevel="2">
      <c r="A140" s="76"/>
      <c r="B140" s="35" t="s">
        <v>752</v>
      </c>
      <c r="C140" s="141" t="s">
        <v>1002</v>
      </c>
      <c r="D140" s="170"/>
      <c r="E140" s="170"/>
      <c r="F140" s="170"/>
      <c r="G140" s="170"/>
      <c r="H140" s="170"/>
      <c r="I140" s="39" t="s">
        <v>232</v>
      </c>
      <c r="J140" s="168"/>
      <c r="K140" s="169"/>
    </row>
    <row r="141" spans="1:11" ht="37.5" customHeight="1" outlineLevel="2">
      <c r="A141" s="76"/>
      <c r="B141" s="35" t="s">
        <v>347</v>
      </c>
      <c r="C141" s="141" t="s">
        <v>1004</v>
      </c>
      <c r="D141" s="170"/>
      <c r="E141" s="170"/>
      <c r="F141" s="170"/>
      <c r="G141" s="170"/>
      <c r="H141" s="170"/>
      <c r="I141" s="39" t="s">
        <v>233</v>
      </c>
      <c r="J141" s="168"/>
      <c r="K141" s="169"/>
    </row>
    <row r="142" spans="1:11" ht="37.5" customHeight="1" outlineLevel="2">
      <c r="A142" s="76"/>
      <c r="B142" s="35" t="s">
        <v>347</v>
      </c>
      <c r="C142" s="141" t="s">
        <v>1005</v>
      </c>
      <c r="D142" s="170"/>
      <c r="E142" s="170"/>
      <c r="F142" s="170"/>
      <c r="G142" s="170"/>
      <c r="H142" s="170"/>
      <c r="I142" s="39" t="s">
        <v>234</v>
      </c>
      <c r="J142" s="168"/>
      <c r="K142" s="169"/>
    </row>
    <row r="143" spans="1:11" ht="38.25" outlineLevel="2">
      <c r="A143" s="76"/>
      <c r="B143" s="35" t="s">
        <v>347</v>
      </c>
      <c r="C143" s="141" t="s">
        <v>1006</v>
      </c>
      <c r="D143" s="170"/>
      <c r="E143" s="170"/>
      <c r="F143" s="170"/>
      <c r="G143" s="170"/>
      <c r="H143" s="170"/>
      <c r="I143" s="39" t="s">
        <v>1393</v>
      </c>
      <c r="J143" s="168"/>
      <c r="K143" s="169"/>
    </row>
    <row r="144" spans="1:11" s="11" customFormat="1" ht="51" outlineLevel="2">
      <c r="A144" s="76"/>
      <c r="B144" s="35" t="s">
        <v>752</v>
      </c>
      <c r="C144" s="141" t="s">
        <v>1007</v>
      </c>
      <c r="D144" s="170"/>
      <c r="E144" s="170"/>
      <c r="F144" s="170"/>
      <c r="G144" s="170"/>
      <c r="H144" s="170"/>
      <c r="I144" s="39" t="s">
        <v>1394</v>
      </c>
      <c r="J144" s="168"/>
      <c r="K144" s="169"/>
    </row>
    <row r="145" spans="1:11" ht="76.5" outlineLevel="2">
      <c r="A145" s="76"/>
      <c r="B145" s="35" t="s">
        <v>752</v>
      </c>
      <c r="C145" s="141" t="s">
        <v>3</v>
      </c>
      <c r="D145" s="170"/>
      <c r="E145" s="170"/>
      <c r="F145" s="170"/>
      <c r="G145" s="170"/>
      <c r="H145" s="170"/>
      <c r="I145" s="39" t="s">
        <v>1395</v>
      </c>
      <c r="J145" s="161"/>
      <c r="K145" s="162"/>
    </row>
    <row r="146" spans="1:11" ht="38.25" outlineLevel="2">
      <c r="A146" s="76"/>
      <c r="B146" s="35" t="s">
        <v>752</v>
      </c>
      <c r="C146" s="141" t="s">
        <v>1008</v>
      </c>
      <c r="D146" s="170"/>
      <c r="E146" s="170"/>
      <c r="F146" s="170"/>
      <c r="G146" s="170"/>
      <c r="H146" s="170"/>
      <c r="I146" s="39" t="s">
        <v>1396</v>
      </c>
      <c r="J146" s="168"/>
      <c r="K146" s="169"/>
    </row>
    <row r="147" spans="1:11" s="11" customFormat="1" ht="51" outlineLevel="2">
      <c r="A147" s="76"/>
      <c r="B147" s="35" t="s">
        <v>347</v>
      </c>
      <c r="C147" s="141" t="s">
        <v>1009</v>
      </c>
      <c r="D147" s="170"/>
      <c r="E147" s="170"/>
      <c r="F147" s="170"/>
      <c r="G147" s="170"/>
      <c r="H147" s="170"/>
      <c r="I147" s="39" t="s">
        <v>1397</v>
      </c>
      <c r="J147" s="168"/>
      <c r="K147" s="169"/>
    </row>
    <row r="148" spans="1:11" s="11" customFormat="1" ht="89.25" customHeight="1" outlineLevel="3">
      <c r="A148" s="76"/>
      <c r="B148" s="35" t="s">
        <v>347</v>
      </c>
      <c r="C148" s="146" t="s">
        <v>1983</v>
      </c>
      <c r="D148" s="171"/>
      <c r="E148" s="171"/>
      <c r="F148" s="171"/>
      <c r="G148" s="171"/>
      <c r="H148" s="171"/>
      <c r="I148" s="39"/>
      <c r="J148" s="168"/>
      <c r="K148" s="169"/>
    </row>
    <row r="149" spans="1:11" s="11" customFormat="1" ht="63.75" outlineLevel="2">
      <c r="A149" s="76"/>
      <c r="B149" s="35" t="s">
        <v>348</v>
      </c>
      <c r="C149" s="141" t="s">
        <v>1011</v>
      </c>
      <c r="D149" s="170"/>
      <c r="E149" s="170"/>
      <c r="F149" s="170"/>
      <c r="G149" s="170"/>
      <c r="H149" s="170"/>
      <c r="I149" s="39" t="s">
        <v>1398</v>
      </c>
      <c r="J149" s="168"/>
      <c r="K149" s="169"/>
    </row>
    <row r="150" spans="1:11" s="11" customFormat="1" ht="89.25" outlineLevel="3">
      <c r="A150" s="76"/>
      <c r="B150" s="35" t="s">
        <v>1010</v>
      </c>
      <c r="C150" s="146" t="s">
        <v>654</v>
      </c>
      <c r="D150" s="171"/>
      <c r="E150" s="171"/>
      <c r="F150" s="171"/>
      <c r="G150" s="171"/>
      <c r="H150" s="171"/>
      <c r="I150" s="39"/>
      <c r="J150" s="168"/>
      <c r="K150" s="169"/>
    </row>
    <row r="151" spans="1:11" s="11" customFormat="1" ht="39" customHeight="1" outlineLevel="2">
      <c r="A151" s="76"/>
      <c r="B151" s="35" t="s">
        <v>1958</v>
      </c>
      <c r="C151" s="141" t="s">
        <v>1015</v>
      </c>
      <c r="D151" s="170"/>
      <c r="E151" s="170"/>
      <c r="F151" s="170"/>
      <c r="G151" s="170"/>
      <c r="H151" s="170"/>
      <c r="I151" s="39" t="s">
        <v>1012</v>
      </c>
      <c r="J151" s="168"/>
      <c r="K151" s="169"/>
    </row>
    <row r="152" spans="1:11" s="11" customFormat="1" ht="38.25" outlineLevel="2">
      <c r="A152" s="76"/>
      <c r="B152" s="35" t="s">
        <v>1958</v>
      </c>
      <c r="C152" s="141" t="s">
        <v>1016</v>
      </c>
      <c r="D152" s="170"/>
      <c r="E152" s="170"/>
      <c r="F152" s="170"/>
      <c r="G152" s="170"/>
      <c r="H152" s="170"/>
      <c r="I152" s="39" t="s">
        <v>1013</v>
      </c>
      <c r="J152" s="168"/>
      <c r="K152" s="169"/>
    </row>
    <row r="153" spans="1:11" s="11" customFormat="1" ht="38.25" outlineLevel="2">
      <c r="A153" s="76"/>
      <c r="B153" s="35" t="s">
        <v>349</v>
      </c>
      <c r="C153" s="141" t="s">
        <v>1017</v>
      </c>
      <c r="D153" s="170"/>
      <c r="E153" s="170"/>
      <c r="F153" s="170"/>
      <c r="G153" s="170"/>
      <c r="H153" s="170"/>
      <c r="I153" s="39" t="s">
        <v>1014</v>
      </c>
      <c r="J153" s="168"/>
      <c r="K153" s="169"/>
    </row>
    <row r="154" spans="1:11" s="12" customFormat="1" ht="38.25" outlineLevel="2">
      <c r="A154" s="76"/>
      <c r="B154" s="35" t="s">
        <v>1085</v>
      </c>
      <c r="C154" s="147" t="s">
        <v>538</v>
      </c>
      <c r="D154" s="170"/>
      <c r="E154" s="170"/>
      <c r="F154" s="170"/>
      <c r="G154" s="170"/>
      <c r="H154" s="170"/>
      <c r="I154" s="39" t="s">
        <v>1018</v>
      </c>
      <c r="J154" s="168"/>
      <c r="K154" s="169"/>
    </row>
    <row r="155" spans="1:11" s="11" customFormat="1" ht="76.5" outlineLevel="2">
      <c r="A155" s="76"/>
      <c r="B155" s="35" t="s">
        <v>1958</v>
      </c>
      <c r="C155" s="141" t="s">
        <v>1019</v>
      </c>
      <c r="D155" s="170"/>
      <c r="E155" s="170"/>
      <c r="F155" s="170"/>
      <c r="G155" s="170"/>
      <c r="H155" s="170"/>
      <c r="I155" s="39" t="s">
        <v>1020</v>
      </c>
      <c r="J155" s="168"/>
      <c r="K155" s="169"/>
    </row>
    <row r="156" spans="1:11" s="19" customFormat="1" ht="63.75" outlineLevel="1">
      <c r="A156" s="76"/>
      <c r="B156" s="37" t="s">
        <v>350</v>
      </c>
      <c r="C156" s="143" t="s">
        <v>352</v>
      </c>
      <c r="D156" s="6">
        <f>COUNTIF(D157:H169,"R")</f>
        <v>0</v>
      </c>
      <c r="E156" s="6">
        <f>COUNTIF(D157:H169,"Y")</f>
        <v>0</v>
      </c>
      <c r="F156" s="6">
        <f>COUNTIF(D157:H169,"G")</f>
        <v>0</v>
      </c>
      <c r="G156" s="6">
        <f>COUNTIF(D157:H169,"U")</f>
        <v>0</v>
      </c>
      <c r="H156" s="6">
        <f>COUNTIF(D157:H169,"NA")</f>
        <v>0</v>
      </c>
      <c r="I156" s="39" t="s">
        <v>936</v>
      </c>
      <c r="J156" s="168"/>
      <c r="K156" s="169"/>
    </row>
    <row r="157" spans="1:11" s="19" customFormat="1" ht="63.75" outlineLevel="2">
      <c r="A157" s="76"/>
      <c r="B157" s="37" t="s">
        <v>350</v>
      </c>
      <c r="C157" s="142" t="s">
        <v>351</v>
      </c>
      <c r="D157" s="170"/>
      <c r="E157" s="170"/>
      <c r="F157" s="170"/>
      <c r="G157" s="170"/>
      <c r="H157" s="170"/>
      <c r="I157" s="38" t="s">
        <v>937</v>
      </c>
      <c r="J157" s="168"/>
      <c r="K157" s="169"/>
    </row>
    <row r="158" spans="1:11" s="19" customFormat="1" ht="102" customHeight="1" outlineLevel="3">
      <c r="A158" s="76"/>
      <c r="B158" s="37" t="s">
        <v>342</v>
      </c>
      <c r="C158" s="148" t="s">
        <v>1095</v>
      </c>
      <c r="D158" s="170"/>
      <c r="E158" s="170"/>
      <c r="F158" s="170"/>
      <c r="G158" s="170"/>
      <c r="H158" s="170"/>
      <c r="I158" s="38" t="s">
        <v>1399</v>
      </c>
      <c r="J158" s="168"/>
      <c r="K158" s="169"/>
    </row>
    <row r="159" spans="1:11" s="19" customFormat="1" ht="51" outlineLevel="3">
      <c r="A159" s="76"/>
      <c r="B159" s="37" t="s">
        <v>1323</v>
      </c>
      <c r="C159" s="148" t="s">
        <v>1590</v>
      </c>
      <c r="D159" s="170"/>
      <c r="E159" s="170"/>
      <c r="F159" s="170"/>
      <c r="G159" s="170"/>
      <c r="H159" s="170"/>
      <c r="I159" s="38" t="s">
        <v>1400</v>
      </c>
      <c r="J159" s="168"/>
      <c r="K159" s="169"/>
    </row>
    <row r="160" spans="1:11" s="19" customFormat="1" ht="51" outlineLevel="3">
      <c r="A160" s="76"/>
      <c r="B160" s="37" t="s">
        <v>353</v>
      </c>
      <c r="C160" s="148" t="s">
        <v>1591</v>
      </c>
      <c r="D160" s="170"/>
      <c r="E160" s="170"/>
      <c r="F160" s="170"/>
      <c r="G160" s="170"/>
      <c r="H160" s="170"/>
      <c r="I160" s="38" t="s">
        <v>1401</v>
      </c>
      <c r="J160" s="168"/>
      <c r="K160" s="169"/>
    </row>
    <row r="161" spans="1:11" s="19" customFormat="1" ht="51" outlineLevel="3">
      <c r="A161" s="76"/>
      <c r="B161" s="37" t="s">
        <v>354</v>
      </c>
      <c r="C161" s="148" t="s">
        <v>1592</v>
      </c>
      <c r="D161" s="170"/>
      <c r="E161" s="170"/>
      <c r="F161" s="170"/>
      <c r="G161" s="170"/>
      <c r="H161" s="170"/>
      <c r="I161" s="38" t="s">
        <v>1402</v>
      </c>
      <c r="J161" s="168"/>
      <c r="K161" s="169"/>
    </row>
    <row r="162" spans="1:11" s="19" customFormat="1" ht="63.75" outlineLevel="3">
      <c r="A162" s="76"/>
      <c r="B162" s="37" t="s">
        <v>1323</v>
      </c>
      <c r="C162" s="148" t="s">
        <v>1068</v>
      </c>
      <c r="D162" s="170"/>
      <c r="E162" s="170"/>
      <c r="F162" s="170"/>
      <c r="G162" s="170"/>
      <c r="H162" s="170"/>
      <c r="I162" s="38" t="s">
        <v>1403</v>
      </c>
      <c r="J162" s="168"/>
      <c r="K162" s="169"/>
    </row>
    <row r="163" spans="1:11" s="19" customFormat="1" ht="51" outlineLevel="3">
      <c r="A163" s="76"/>
      <c r="B163" s="37" t="s">
        <v>1323</v>
      </c>
      <c r="C163" s="148" t="s">
        <v>1076</v>
      </c>
      <c r="D163" s="170"/>
      <c r="E163" s="170"/>
      <c r="F163" s="170"/>
      <c r="G163" s="170"/>
      <c r="H163" s="170"/>
      <c r="I163" s="38" t="s">
        <v>1404</v>
      </c>
      <c r="J163" s="168"/>
      <c r="K163" s="169"/>
    </row>
    <row r="164" spans="1:11" s="19" customFormat="1" ht="51" outlineLevel="3">
      <c r="A164" s="76"/>
      <c r="B164" s="37" t="s">
        <v>1323</v>
      </c>
      <c r="C164" s="148" t="s">
        <v>1077</v>
      </c>
      <c r="D164" s="170"/>
      <c r="E164" s="170"/>
      <c r="F164" s="170"/>
      <c r="G164" s="170"/>
      <c r="H164" s="170"/>
      <c r="I164" s="38" t="s">
        <v>1405</v>
      </c>
      <c r="J164" s="168"/>
      <c r="K164" s="169"/>
    </row>
    <row r="165" spans="1:11" s="19" customFormat="1" ht="63.75" outlineLevel="3">
      <c r="A165" s="76"/>
      <c r="B165" s="37" t="s">
        <v>1323</v>
      </c>
      <c r="C165" s="148" t="s">
        <v>1078</v>
      </c>
      <c r="D165" s="170"/>
      <c r="E165" s="170"/>
      <c r="F165" s="170"/>
      <c r="G165" s="170"/>
      <c r="H165" s="170"/>
      <c r="I165" s="38" t="s">
        <v>1406</v>
      </c>
      <c r="J165" s="168"/>
      <c r="K165" s="169"/>
    </row>
    <row r="166" spans="1:11" s="19" customFormat="1" ht="51" outlineLevel="3">
      <c r="A166" s="76"/>
      <c r="B166" s="37" t="s">
        <v>342</v>
      </c>
      <c r="C166" s="148" t="s">
        <v>1069</v>
      </c>
      <c r="D166" s="170"/>
      <c r="E166" s="170"/>
      <c r="F166" s="170"/>
      <c r="G166" s="170"/>
      <c r="H166" s="170"/>
      <c r="I166" s="38" t="s">
        <v>1407</v>
      </c>
      <c r="J166" s="168"/>
      <c r="K166" s="169"/>
    </row>
    <row r="167" spans="1:11" s="19" customFormat="1" ht="51" outlineLevel="3">
      <c r="A167" s="76"/>
      <c r="B167" s="37" t="s">
        <v>355</v>
      </c>
      <c r="C167" s="148" t="s">
        <v>1070</v>
      </c>
      <c r="D167" s="170"/>
      <c r="E167" s="170"/>
      <c r="F167" s="170"/>
      <c r="G167" s="170"/>
      <c r="H167" s="170"/>
      <c r="I167" s="38" t="s">
        <v>1073</v>
      </c>
      <c r="J167" s="168"/>
      <c r="K167" s="169"/>
    </row>
    <row r="168" spans="1:11" s="19" customFormat="1" ht="38.25" outlineLevel="3">
      <c r="A168" s="76"/>
      <c r="B168" s="37" t="s">
        <v>928</v>
      </c>
      <c r="C168" s="148" t="s">
        <v>1071</v>
      </c>
      <c r="D168" s="170"/>
      <c r="E168" s="170"/>
      <c r="F168" s="170"/>
      <c r="G168" s="170"/>
      <c r="H168" s="170"/>
      <c r="I168" s="38" t="s">
        <v>1074</v>
      </c>
      <c r="J168" s="168"/>
      <c r="K168" s="169"/>
    </row>
    <row r="169" spans="1:11" ht="51" outlineLevel="3">
      <c r="A169" s="76"/>
      <c r="B169" s="37" t="s">
        <v>1323</v>
      </c>
      <c r="C169" s="145" t="s">
        <v>1072</v>
      </c>
      <c r="D169" s="170"/>
      <c r="E169" s="170"/>
      <c r="F169" s="170"/>
      <c r="G169" s="170"/>
      <c r="H169" s="170"/>
      <c r="I169" s="38" t="s">
        <v>1075</v>
      </c>
      <c r="J169" s="168"/>
      <c r="K169" s="169"/>
    </row>
    <row r="170" spans="1:11" ht="51">
      <c r="A170" s="76"/>
      <c r="B170" s="35" t="s">
        <v>106</v>
      </c>
      <c r="C170" s="139" t="s">
        <v>2051</v>
      </c>
      <c r="D170" s="3">
        <f>COUNTIF(D171:H173,"R")+SUM(D174)</f>
        <v>0</v>
      </c>
      <c r="E170" s="4">
        <f>COUNTIF(D171:H173,"Y")+E174</f>
        <v>0</v>
      </c>
      <c r="F170" s="5">
        <f>COUNTIF(D171:H173,"G")+F174</f>
        <v>0</v>
      </c>
      <c r="G170" s="6">
        <f>COUNTIF(D171:H173,"U")+G174</f>
        <v>0</v>
      </c>
      <c r="H170" s="7">
        <f>COUNTIF(D171:H173,"NA")+H174</f>
        <v>0</v>
      </c>
      <c r="I170" s="39">
        <v>5</v>
      </c>
      <c r="J170" s="168"/>
      <c r="K170" s="169"/>
    </row>
    <row r="171" spans="1:11" ht="51" customHeight="1" outlineLevel="1">
      <c r="A171" s="76"/>
      <c r="B171" s="35" t="s">
        <v>1959</v>
      </c>
      <c r="C171" s="140" t="s">
        <v>356</v>
      </c>
      <c r="D171" s="170"/>
      <c r="E171" s="170"/>
      <c r="F171" s="170"/>
      <c r="G171" s="170"/>
      <c r="H171" s="170"/>
      <c r="I171" s="39" t="s">
        <v>888</v>
      </c>
      <c r="J171" s="168"/>
      <c r="K171" s="169"/>
    </row>
    <row r="172" spans="1:11" ht="38.25" customHeight="1" outlineLevel="1">
      <c r="A172" s="76"/>
      <c r="B172" s="35" t="s">
        <v>1960</v>
      </c>
      <c r="C172" s="140" t="s">
        <v>1461</v>
      </c>
      <c r="D172" s="170"/>
      <c r="E172" s="170"/>
      <c r="F172" s="170"/>
      <c r="G172" s="170"/>
      <c r="H172" s="170"/>
      <c r="I172" s="39" t="s">
        <v>889</v>
      </c>
      <c r="J172" s="168"/>
      <c r="K172" s="169"/>
    </row>
    <row r="173" spans="1:11" ht="51" outlineLevel="1">
      <c r="A173" s="76"/>
      <c r="B173" s="35" t="s">
        <v>357</v>
      </c>
      <c r="C173" s="140" t="s">
        <v>1055</v>
      </c>
      <c r="D173" s="170"/>
      <c r="E173" s="170"/>
      <c r="F173" s="170"/>
      <c r="G173" s="170"/>
      <c r="H173" s="170"/>
      <c r="I173" s="39" t="s">
        <v>890</v>
      </c>
      <c r="J173" s="168"/>
      <c r="K173" s="169"/>
    </row>
    <row r="174" spans="1:11" ht="38.25" outlineLevel="1">
      <c r="A174" s="76"/>
      <c r="B174" s="37" t="s">
        <v>358</v>
      </c>
      <c r="C174" s="144" t="s">
        <v>1925</v>
      </c>
      <c r="D174" s="6">
        <f>COUNTIF(D175:H177,"R")</f>
        <v>0</v>
      </c>
      <c r="E174" s="6">
        <f>COUNTIF(D175:H177,"Y")</f>
        <v>0</v>
      </c>
      <c r="F174" s="6">
        <f>COUNTIF(D175:H177,"G")</f>
        <v>0</v>
      </c>
      <c r="G174" s="6">
        <f>COUNTIF(D175:H177,"U")</f>
        <v>0</v>
      </c>
      <c r="H174" s="6">
        <f>COUNTIF(D175:H177,"NA")</f>
        <v>0</v>
      </c>
      <c r="I174" s="39" t="s">
        <v>1926</v>
      </c>
      <c r="J174" s="168"/>
      <c r="K174" s="169"/>
    </row>
    <row r="175" spans="1:11" ht="38.25" outlineLevel="2">
      <c r="A175" s="76"/>
      <c r="B175" s="37" t="s">
        <v>358</v>
      </c>
      <c r="C175" s="142" t="s">
        <v>1929</v>
      </c>
      <c r="D175" s="170"/>
      <c r="E175" s="170"/>
      <c r="F175" s="170"/>
      <c r="G175" s="170"/>
      <c r="H175" s="170"/>
      <c r="I175" s="39" t="s">
        <v>1927</v>
      </c>
      <c r="J175" s="168"/>
      <c r="K175" s="169"/>
    </row>
    <row r="176" spans="1:11" s="8" customFormat="1" ht="38.25" outlineLevel="2">
      <c r="A176" s="77"/>
      <c r="B176" s="37" t="s">
        <v>358</v>
      </c>
      <c r="C176" s="142" t="s">
        <v>359</v>
      </c>
      <c r="D176" s="172"/>
      <c r="E176" s="172"/>
      <c r="F176" s="172"/>
      <c r="G176" s="172"/>
      <c r="H176" s="172"/>
      <c r="I176" s="38" t="s">
        <v>1928</v>
      </c>
      <c r="J176" s="168"/>
      <c r="K176" s="169"/>
    </row>
    <row r="177" spans="1:11" ht="38.25" outlineLevel="2">
      <c r="A177" s="76"/>
      <c r="B177" s="37" t="s">
        <v>1909</v>
      </c>
      <c r="C177" s="142" t="s">
        <v>1483</v>
      </c>
      <c r="D177" s="170"/>
      <c r="E177" s="170"/>
      <c r="F177" s="170"/>
      <c r="G177" s="170"/>
      <c r="H177" s="170"/>
      <c r="I177" s="39" t="s">
        <v>1482</v>
      </c>
      <c r="J177" s="168"/>
      <c r="K177" s="169"/>
    </row>
    <row r="178" spans="1:11" ht="76.5">
      <c r="A178" s="76"/>
      <c r="B178" s="35" t="s">
        <v>165</v>
      </c>
      <c r="C178" s="139" t="s">
        <v>1021</v>
      </c>
      <c r="D178" s="3">
        <f>COUNTIF(D246:H246,"R")+COUNTIF(D268:H268,"R")+SUM(D179,D184,D209,D219,D225,D234,D247,D253,D269)</f>
        <v>0</v>
      </c>
      <c r="E178" s="4">
        <f>COUNTIF(D246:H246,"Y")+COUNTIF(D268:H268,"Y")+SUM(E179,E184,E209,E219,E225,E234,E247,E253,E269)</f>
        <v>0</v>
      </c>
      <c r="F178" s="5">
        <f>COUNTIF(D246:H246,"G")+COUNTIF(D268:H268,"G")+SUM(F179,F184,F209,F219,F225,F234,F247,F253,F269)</f>
        <v>0</v>
      </c>
      <c r="G178" s="6">
        <f>COUNTIF(D246:H246,"U")+COUNTIF(D268:H268,"U")+SUM(G179,G184,G209,G219,G225,G234,G247,G253,G269)</f>
        <v>0</v>
      </c>
      <c r="H178" s="7">
        <f>COUNTIF(D246:H246,"NA")+COUNTIF(D268:H268,"NA")+SUM(H179,H184,H209,H219,H225,H234,H247,H253,H269)</f>
        <v>0</v>
      </c>
      <c r="I178" s="39">
        <v>6</v>
      </c>
      <c r="J178" s="168"/>
      <c r="K178" s="169"/>
    </row>
    <row r="179" spans="1:11" ht="51" outlineLevel="1">
      <c r="A179" s="76"/>
      <c r="B179" s="35" t="s">
        <v>1022</v>
      </c>
      <c r="C179" s="140" t="s">
        <v>1023</v>
      </c>
      <c r="D179" s="6">
        <f>COUNTIF(D180:H183,"R")</f>
        <v>0</v>
      </c>
      <c r="E179" s="6">
        <f>COUNTIF(D180:H183,"Y")</f>
        <v>0</v>
      </c>
      <c r="F179" s="6">
        <f>COUNTIF(D180:H183,"G")</f>
        <v>0</v>
      </c>
      <c r="G179" s="6">
        <f>COUNTIF(D180:H183,"U")</f>
        <v>0</v>
      </c>
      <c r="H179" s="6">
        <f>COUNTIF(D180:H183,"NA")</f>
        <v>0</v>
      </c>
      <c r="I179" s="39" t="s">
        <v>891</v>
      </c>
      <c r="J179" s="168"/>
      <c r="K179" s="169"/>
    </row>
    <row r="180" spans="1:11" ht="51" outlineLevel="2">
      <c r="A180" s="76"/>
      <c r="B180" s="35" t="s">
        <v>1022</v>
      </c>
      <c r="C180" s="141" t="s">
        <v>1024</v>
      </c>
      <c r="D180" s="170"/>
      <c r="E180" s="170"/>
      <c r="F180" s="170"/>
      <c r="G180" s="170"/>
      <c r="H180" s="170"/>
      <c r="I180" s="39" t="s">
        <v>1713</v>
      </c>
      <c r="J180" s="168"/>
      <c r="K180" s="169"/>
    </row>
    <row r="181" spans="1:11" ht="37.5" customHeight="1" outlineLevel="2">
      <c r="A181" s="76"/>
      <c r="B181" s="35" t="s">
        <v>1961</v>
      </c>
      <c r="C181" s="141" t="s">
        <v>940</v>
      </c>
      <c r="D181" s="170"/>
      <c r="E181" s="170"/>
      <c r="F181" s="170"/>
      <c r="G181" s="170"/>
      <c r="H181" s="170"/>
      <c r="I181" s="39" t="s">
        <v>1714</v>
      </c>
      <c r="J181" s="168"/>
      <c r="K181" s="169"/>
    </row>
    <row r="182" spans="1:11" ht="51.75" customHeight="1" outlineLevel="2">
      <c r="A182" s="76"/>
      <c r="B182" s="35" t="s">
        <v>1962</v>
      </c>
      <c r="C182" s="141" t="s">
        <v>747</v>
      </c>
      <c r="D182" s="170"/>
      <c r="E182" s="170"/>
      <c r="F182" s="170"/>
      <c r="G182" s="170"/>
      <c r="H182" s="170"/>
      <c r="I182" s="39" t="s">
        <v>1715</v>
      </c>
      <c r="J182" s="168"/>
      <c r="K182" s="169"/>
    </row>
    <row r="183" spans="1:11" ht="51" outlineLevel="2">
      <c r="A183" s="76"/>
      <c r="B183" s="35" t="s">
        <v>1978</v>
      </c>
      <c r="C183" s="141" t="s">
        <v>939</v>
      </c>
      <c r="D183" s="170"/>
      <c r="E183" s="170"/>
      <c r="F183" s="170"/>
      <c r="G183" s="170"/>
      <c r="H183" s="170"/>
      <c r="I183" s="39" t="s">
        <v>1687</v>
      </c>
      <c r="J183" s="168"/>
      <c r="K183" s="169"/>
    </row>
    <row r="184" spans="1:11" s="19" customFormat="1" ht="63.75" outlineLevel="1">
      <c r="A184" s="76"/>
      <c r="B184" s="37" t="s">
        <v>141</v>
      </c>
      <c r="C184" s="143" t="s">
        <v>142</v>
      </c>
      <c r="D184" s="6">
        <f>COUNTIF(D185:H208,"R")</f>
        <v>0</v>
      </c>
      <c r="E184" s="6">
        <f>COUNTIF(D185:H208,"Y")</f>
        <v>0</v>
      </c>
      <c r="F184" s="6">
        <f>COUNTIF(D185:H208,"G")</f>
        <v>0</v>
      </c>
      <c r="G184" s="6">
        <f>COUNTIF(D185:H208,"U")</f>
        <v>0</v>
      </c>
      <c r="H184" s="6">
        <f>COUNTIF(D185:H208,"NA")</f>
        <v>0</v>
      </c>
      <c r="I184" s="38" t="s">
        <v>918</v>
      </c>
      <c r="J184" s="168"/>
      <c r="K184" s="169"/>
    </row>
    <row r="185" spans="1:11" s="19" customFormat="1" ht="25.5" outlineLevel="2">
      <c r="A185" s="76"/>
      <c r="B185" s="37" t="s">
        <v>1323</v>
      </c>
      <c r="C185" s="142" t="s">
        <v>1704</v>
      </c>
      <c r="D185" s="170"/>
      <c r="E185" s="170"/>
      <c r="F185" s="170"/>
      <c r="G185" s="170"/>
      <c r="H185" s="170"/>
      <c r="I185" s="39" t="s">
        <v>1716</v>
      </c>
      <c r="J185" s="168"/>
      <c r="K185" s="169"/>
    </row>
    <row r="186" spans="1:11" ht="51" outlineLevel="2">
      <c r="A186" s="76"/>
      <c r="B186" s="35" t="s">
        <v>928</v>
      </c>
      <c r="C186" s="141" t="s">
        <v>1112</v>
      </c>
      <c r="D186" s="170"/>
      <c r="E186" s="170"/>
      <c r="F186" s="170"/>
      <c r="G186" s="170"/>
      <c r="H186" s="170"/>
      <c r="I186" s="39" t="s">
        <v>1717</v>
      </c>
      <c r="J186" s="168"/>
      <c r="K186" s="169"/>
    </row>
    <row r="187" spans="1:11" s="19" customFormat="1" ht="38.25" outlineLevel="2">
      <c r="A187" s="76"/>
      <c r="B187" s="37" t="s">
        <v>360</v>
      </c>
      <c r="C187" s="142" t="s">
        <v>1705</v>
      </c>
      <c r="D187" s="170"/>
      <c r="E187" s="170"/>
      <c r="F187" s="170"/>
      <c r="G187" s="170"/>
      <c r="H187" s="170"/>
      <c r="I187" s="38" t="s">
        <v>1718</v>
      </c>
      <c r="J187" s="168"/>
      <c r="K187" s="169"/>
    </row>
    <row r="188" spans="1:11" s="19" customFormat="1" ht="63.75" outlineLevel="2">
      <c r="A188" s="76"/>
      <c r="B188" s="37" t="s">
        <v>1025</v>
      </c>
      <c r="C188" s="142" t="s">
        <v>1584</v>
      </c>
      <c r="D188" s="170"/>
      <c r="E188" s="170"/>
      <c r="F188" s="170"/>
      <c r="G188" s="170"/>
      <c r="H188" s="170"/>
      <c r="I188" s="38" t="s">
        <v>2024</v>
      </c>
      <c r="J188" s="168"/>
      <c r="K188" s="169"/>
    </row>
    <row r="189" spans="1:11" s="19" customFormat="1" ht="51" outlineLevel="2">
      <c r="A189" s="76"/>
      <c r="B189" s="37" t="s">
        <v>360</v>
      </c>
      <c r="C189" s="142" t="s">
        <v>746</v>
      </c>
      <c r="D189" s="170"/>
      <c r="E189" s="170"/>
      <c r="F189" s="170"/>
      <c r="G189" s="170"/>
      <c r="H189" s="170"/>
      <c r="I189" s="38" t="s">
        <v>2025</v>
      </c>
      <c r="J189" s="168"/>
      <c r="K189" s="169"/>
    </row>
    <row r="190" spans="1:11" s="19" customFormat="1" ht="38.25" outlineLevel="2">
      <c r="A190" s="76"/>
      <c r="B190" s="37" t="s">
        <v>1027</v>
      </c>
      <c r="C190" s="142" t="s">
        <v>657</v>
      </c>
      <c r="D190" s="170"/>
      <c r="E190" s="170"/>
      <c r="F190" s="170"/>
      <c r="G190" s="170"/>
      <c r="H190" s="170"/>
      <c r="I190" s="38" t="s">
        <v>2026</v>
      </c>
      <c r="J190" s="168"/>
      <c r="K190" s="169"/>
    </row>
    <row r="191" spans="1:11" s="19" customFormat="1" ht="51" outlineLevel="2">
      <c r="A191" s="76"/>
      <c r="B191" s="37" t="s">
        <v>361</v>
      </c>
      <c r="C191" s="142" t="s">
        <v>362</v>
      </c>
      <c r="D191" s="170"/>
      <c r="E191" s="170"/>
      <c r="F191" s="170"/>
      <c r="G191" s="170"/>
      <c r="H191" s="170"/>
      <c r="I191" s="38" t="s">
        <v>2027</v>
      </c>
      <c r="J191" s="168"/>
      <c r="K191" s="169"/>
    </row>
    <row r="192" spans="1:11" s="19" customFormat="1" ht="51.75" customHeight="1" outlineLevel="2">
      <c r="A192" s="76"/>
      <c r="B192" s="37" t="s">
        <v>363</v>
      </c>
      <c r="C192" s="142" t="s">
        <v>1585</v>
      </c>
      <c r="D192" s="170"/>
      <c r="E192" s="170"/>
      <c r="F192" s="170"/>
      <c r="G192" s="170"/>
      <c r="H192" s="170"/>
      <c r="I192" s="38" t="s">
        <v>2028</v>
      </c>
      <c r="J192" s="168"/>
      <c r="K192" s="169"/>
    </row>
    <row r="193" spans="1:11" s="19" customFormat="1" ht="38.25" outlineLevel="2">
      <c r="A193" s="76"/>
      <c r="B193" s="37" t="s">
        <v>706</v>
      </c>
      <c r="C193" s="142" t="s">
        <v>658</v>
      </c>
      <c r="D193" s="170"/>
      <c r="E193" s="170"/>
      <c r="F193" s="170"/>
      <c r="G193" s="170"/>
      <c r="H193" s="170"/>
      <c r="I193" s="38" t="s">
        <v>2029</v>
      </c>
      <c r="J193" s="168"/>
      <c r="K193" s="169"/>
    </row>
    <row r="194" spans="1:11" s="19" customFormat="1" ht="51" outlineLevel="2">
      <c r="A194" s="76"/>
      <c r="B194" s="37" t="s">
        <v>2129</v>
      </c>
      <c r="C194" s="142" t="s">
        <v>1586</v>
      </c>
      <c r="D194" s="170"/>
      <c r="E194" s="170"/>
      <c r="F194" s="170"/>
      <c r="G194" s="170"/>
      <c r="H194" s="170"/>
      <c r="I194" s="38" t="s">
        <v>2030</v>
      </c>
      <c r="J194" s="168"/>
      <c r="K194" s="169"/>
    </row>
    <row r="195" spans="1:11" s="19" customFormat="1" ht="38.25" outlineLevel="2">
      <c r="A195" s="76"/>
      <c r="B195" s="37" t="s">
        <v>1316</v>
      </c>
      <c r="C195" s="142" t="s">
        <v>659</v>
      </c>
      <c r="D195" s="170"/>
      <c r="E195" s="170"/>
      <c r="F195" s="170"/>
      <c r="G195" s="170"/>
      <c r="H195" s="170"/>
      <c r="I195" s="38" t="s">
        <v>2031</v>
      </c>
      <c r="J195" s="168"/>
      <c r="K195" s="169"/>
    </row>
    <row r="196" spans="1:11" s="19" customFormat="1" ht="51" outlineLevel="2">
      <c r="A196" s="76"/>
      <c r="B196" s="37" t="s">
        <v>2129</v>
      </c>
      <c r="C196" s="142" t="s">
        <v>1835</v>
      </c>
      <c r="D196" s="170"/>
      <c r="E196" s="170"/>
      <c r="F196" s="170"/>
      <c r="G196" s="170"/>
      <c r="H196" s="170"/>
      <c r="I196" s="38" t="s">
        <v>2032</v>
      </c>
      <c r="J196" s="168"/>
      <c r="K196" s="169"/>
    </row>
    <row r="197" spans="1:11" s="19" customFormat="1" ht="38.25" outlineLevel="2">
      <c r="A197" s="76"/>
      <c r="B197" s="37" t="s">
        <v>1316</v>
      </c>
      <c r="C197" s="142" t="s">
        <v>1836</v>
      </c>
      <c r="D197" s="170"/>
      <c r="E197" s="170"/>
      <c r="F197" s="170"/>
      <c r="G197" s="170"/>
      <c r="H197" s="170"/>
      <c r="I197" s="38" t="s">
        <v>2033</v>
      </c>
      <c r="J197" s="168"/>
      <c r="K197" s="169"/>
    </row>
    <row r="198" spans="1:11" s="19" customFormat="1" ht="51" outlineLevel="2">
      <c r="A198" s="76"/>
      <c r="B198" s="37" t="s">
        <v>1323</v>
      </c>
      <c r="C198" s="142" t="s">
        <v>973</v>
      </c>
      <c r="D198" s="170"/>
      <c r="E198" s="170"/>
      <c r="F198" s="170"/>
      <c r="G198" s="170"/>
      <c r="H198" s="170"/>
      <c r="I198" s="38" t="s">
        <v>2034</v>
      </c>
      <c r="J198" s="168"/>
      <c r="K198" s="169"/>
    </row>
    <row r="199" spans="1:11" s="19" customFormat="1" ht="38.25" outlineLevel="2">
      <c r="A199" s="76"/>
      <c r="B199" s="37" t="s">
        <v>928</v>
      </c>
      <c r="C199" s="142" t="s">
        <v>1837</v>
      </c>
      <c r="D199" s="170"/>
      <c r="E199" s="170"/>
      <c r="F199" s="170"/>
      <c r="G199" s="170"/>
      <c r="H199" s="170"/>
      <c r="I199" s="38" t="s">
        <v>2035</v>
      </c>
      <c r="J199" s="168"/>
      <c r="K199" s="169"/>
    </row>
    <row r="200" spans="1:11" s="19" customFormat="1" ht="37.5" customHeight="1" outlineLevel="2">
      <c r="A200" s="76"/>
      <c r="B200" s="37" t="s">
        <v>928</v>
      </c>
      <c r="C200" s="142" t="s">
        <v>191</v>
      </c>
      <c r="D200" s="170"/>
      <c r="E200" s="170"/>
      <c r="F200" s="170"/>
      <c r="G200" s="170"/>
      <c r="H200" s="170"/>
      <c r="I200" s="38" t="s">
        <v>756</v>
      </c>
      <c r="J200" s="168"/>
      <c r="K200" s="169"/>
    </row>
    <row r="201" spans="1:11" s="19" customFormat="1" ht="38.25" outlineLevel="2">
      <c r="A201" s="76"/>
      <c r="B201" s="37" t="s">
        <v>686</v>
      </c>
      <c r="C201" s="142" t="s">
        <v>1546</v>
      </c>
      <c r="D201" s="170"/>
      <c r="E201" s="170"/>
      <c r="F201" s="170"/>
      <c r="G201" s="170"/>
      <c r="H201" s="170"/>
      <c r="I201" s="38" t="s">
        <v>757</v>
      </c>
      <c r="J201" s="168"/>
      <c r="K201" s="169"/>
    </row>
    <row r="202" spans="1:11" s="19" customFormat="1" ht="38.25" outlineLevel="2">
      <c r="A202" s="76"/>
      <c r="B202" s="37" t="s">
        <v>1323</v>
      </c>
      <c r="C202" s="142" t="s">
        <v>1547</v>
      </c>
      <c r="D202" s="170"/>
      <c r="E202" s="170"/>
      <c r="F202" s="170"/>
      <c r="G202" s="170"/>
      <c r="H202" s="170"/>
      <c r="I202" s="38" t="s">
        <v>758</v>
      </c>
      <c r="J202" s="168"/>
      <c r="K202" s="169"/>
    </row>
    <row r="203" spans="1:11" s="19" customFormat="1" ht="89.25" outlineLevel="2">
      <c r="A203" s="76"/>
      <c r="B203" s="37" t="s">
        <v>706</v>
      </c>
      <c r="C203" s="149" t="s">
        <v>1548</v>
      </c>
      <c r="D203" s="170"/>
      <c r="E203" s="170"/>
      <c r="F203" s="170"/>
      <c r="G203" s="170"/>
      <c r="H203" s="170"/>
      <c r="I203" s="38" t="s">
        <v>444</v>
      </c>
      <c r="J203" s="168"/>
      <c r="K203" s="169"/>
    </row>
    <row r="204" spans="1:11" s="19" customFormat="1" ht="51" outlineLevel="2">
      <c r="A204" s="76"/>
      <c r="B204" s="37" t="s">
        <v>706</v>
      </c>
      <c r="C204" s="142" t="s">
        <v>1549</v>
      </c>
      <c r="D204" s="170"/>
      <c r="E204" s="170"/>
      <c r="F204" s="170"/>
      <c r="G204" s="170"/>
      <c r="H204" s="170"/>
      <c r="I204" s="38" t="s">
        <v>445</v>
      </c>
      <c r="J204" s="168"/>
      <c r="K204" s="169"/>
    </row>
    <row r="205" spans="1:11" s="19" customFormat="1" ht="38.25" outlineLevel="2">
      <c r="A205" s="76"/>
      <c r="B205" s="37" t="s">
        <v>1323</v>
      </c>
      <c r="C205" s="142" t="s">
        <v>365</v>
      </c>
      <c r="D205" s="170"/>
      <c r="E205" s="170"/>
      <c r="F205" s="170"/>
      <c r="G205" s="170"/>
      <c r="H205" s="170"/>
      <c r="I205" s="38" t="s">
        <v>446</v>
      </c>
      <c r="J205" s="168"/>
      <c r="K205" s="169"/>
    </row>
    <row r="206" spans="1:11" s="19" customFormat="1" ht="38.25" outlineLevel="2">
      <c r="A206" s="76"/>
      <c r="B206" s="37" t="s">
        <v>1323</v>
      </c>
      <c r="C206" s="142" t="s">
        <v>364</v>
      </c>
      <c r="D206" s="170"/>
      <c r="E206" s="170"/>
      <c r="F206" s="170"/>
      <c r="G206" s="170"/>
      <c r="H206" s="170"/>
      <c r="I206" s="38" t="s">
        <v>447</v>
      </c>
      <c r="J206" s="168"/>
      <c r="K206" s="169"/>
    </row>
    <row r="207" spans="1:11" s="19" customFormat="1" ht="38.25" outlineLevel="2">
      <c r="A207" s="76"/>
      <c r="B207" s="37" t="s">
        <v>1323</v>
      </c>
      <c r="C207" s="142" t="s">
        <v>1550</v>
      </c>
      <c r="D207" s="170"/>
      <c r="E207" s="170"/>
      <c r="F207" s="170"/>
      <c r="G207" s="170"/>
      <c r="H207" s="170"/>
      <c r="I207" s="38" t="s">
        <v>404</v>
      </c>
      <c r="J207" s="168"/>
      <c r="K207" s="169"/>
    </row>
    <row r="208" spans="1:11" s="19" customFormat="1" ht="63.75" outlineLevel="2">
      <c r="A208" s="76"/>
      <c r="B208" s="37" t="s">
        <v>1659</v>
      </c>
      <c r="C208" s="142" t="s">
        <v>1552</v>
      </c>
      <c r="D208" s="170"/>
      <c r="E208" s="170"/>
      <c r="F208" s="170"/>
      <c r="G208" s="170"/>
      <c r="H208" s="170"/>
      <c r="I208" s="38" t="s">
        <v>1551</v>
      </c>
      <c r="J208" s="168"/>
      <c r="K208" s="169"/>
    </row>
    <row r="209" spans="1:11" ht="63.75" outlineLevel="1">
      <c r="A209" s="76"/>
      <c r="B209" s="35" t="s">
        <v>143</v>
      </c>
      <c r="C209" s="150" t="s">
        <v>144</v>
      </c>
      <c r="D209" s="6">
        <f>COUNTIF(D210:H218,"R")</f>
        <v>0</v>
      </c>
      <c r="E209" s="6">
        <f>COUNTIF(D210:H218,"Y")</f>
        <v>0</v>
      </c>
      <c r="F209" s="6">
        <f>COUNTIF(D210:H218,"G")</f>
        <v>0</v>
      </c>
      <c r="G209" s="6">
        <f>COUNTIF(D210:H218,"U")</f>
        <v>0</v>
      </c>
      <c r="H209" s="6">
        <f>COUNTIF(D210:H218,"NA")</f>
        <v>0</v>
      </c>
      <c r="I209" s="39" t="s">
        <v>919</v>
      </c>
      <c r="J209" s="168"/>
      <c r="K209" s="169"/>
    </row>
    <row r="210" spans="1:11" ht="38.25" outlineLevel="2">
      <c r="A210" s="76"/>
      <c r="B210" s="35" t="s">
        <v>367</v>
      </c>
      <c r="C210" s="141" t="s">
        <v>366</v>
      </c>
      <c r="D210" s="170"/>
      <c r="E210" s="170"/>
      <c r="F210" s="170"/>
      <c r="G210" s="170"/>
      <c r="H210" s="170"/>
      <c r="I210" s="39" t="s">
        <v>219</v>
      </c>
      <c r="J210" s="168"/>
      <c r="K210" s="169"/>
    </row>
    <row r="211" spans="1:11" ht="38.25" customHeight="1" outlineLevel="2">
      <c r="A211" s="76"/>
      <c r="B211" s="35" t="s">
        <v>367</v>
      </c>
      <c r="C211" s="141" t="s">
        <v>1109</v>
      </c>
      <c r="D211" s="170"/>
      <c r="E211" s="170"/>
      <c r="F211" s="170"/>
      <c r="G211" s="170"/>
      <c r="H211" s="170"/>
      <c r="I211" s="39" t="s">
        <v>220</v>
      </c>
      <c r="J211" s="168"/>
      <c r="K211" s="169"/>
    </row>
    <row r="212" spans="1:11" ht="38.25" customHeight="1" outlineLevel="2">
      <c r="A212" s="76"/>
      <c r="B212" s="35" t="s">
        <v>367</v>
      </c>
      <c r="C212" s="141" t="s">
        <v>216</v>
      </c>
      <c r="D212" s="170"/>
      <c r="E212" s="170"/>
      <c r="F212" s="170"/>
      <c r="G212" s="170"/>
      <c r="H212" s="170"/>
      <c r="I212" s="39" t="s">
        <v>221</v>
      </c>
      <c r="J212" s="168"/>
      <c r="K212" s="169"/>
    </row>
    <row r="213" spans="1:11" ht="38.25" customHeight="1" outlineLevel="2">
      <c r="A213" s="76"/>
      <c r="B213" s="35" t="s">
        <v>1963</v>
      </c>
      <c r="C213" s="141" t="s">
        <v>217</v>
      </c>
      <c r="D213" s="170"/>
      <c r="E213" s="170"/>
      <c r="F213" s="170"/>
      <c r="G213" s="170"/>
      <c r="H213" s="170"/>
      <c r="I213" s="39" t="s">
        <v>222</v>
      </c>
      <c r="J213" s="168"/>
      <c r="K213" s="169"/>
    </row>
    <row r="214" spans="1:11" ht="51" outlineLevel="2">
      <c r="A214" s="76"/>
      <c r="B214" s="35" t="s">
        <v>1028</v>
      </c>
      <c r="C214" s="141" t="s">
        <v>1556</v>
      </c>
      <c r="D214" s="170"/>
      <c r="E214" s="170"/>
      <c r="F214" s="170"/>
      <c r="G214" s="170"/>
      <c r="H214" s="170"/>
      <c r="I214" s="39" t="s">
        <v>223</v>
      </c>
      <c r="J214" s="168"/>
      <c r="K214" s="169"/>
    </row>
    <row r="215" spans="1:11" ht="51" outlineLevel="2">
      <c r="A215" s="76"/>
      <c r="B215" s="35" t="s">
        <v>1028</v>
      </c>
      <c r="C215" s="141" t="s">
        <v>1555</v>
      </c>
      <c r="D215" s="170"/>
      <c r="E215" s="170"/>
      <c r="F215" s="170"/>
      <c r="G215" s="170"/>
      <c r="H215" s="170"/>
      <c r="I215" s="38" t="s">
        <v>224</v>
      </c>
      <c r="J215" s="168"/>
      <c r="K215" s="169"/>
    </row>
    <row r="216" spans="1:11" s="19" customFormat="1" ht="51" outlineLevel="2">
      <c r="A216" s="77"/>
      <c r="B216" s="35" t="s">
        <v>1963</v>
      </c>
      <c r="C216" s="142" t="s">
        <v>1029</v>
      </c>
      <c r="D216" s="170"/>
      <c r="E216" s="170"/>
      <c r="F216" s="170"/>
      <c r="G216" s="170"/>
      <c r="H216" s="170"/>
      <c r="I216" s="39" t="s">
        <v>225</v>
      </c>
      <c r="J216" s="168"/>
      <c r="K216" s="169"/>
    </row>
    <row r="217" spans="1:11" ht="63.75" outlineLevel="2">
      <c r="A217" s="76"/>
      <c r="B217" s="35" t="s">
        <v>368</v>
      </c>
      <c r="C217" s="141" t="s">
        <v>1553</v>
      </c>
      <c r="D217" s="170"/>
      <c r="E217" s="170"/>
      <c r="F217" s="170"/>
      <c r="G217" s="170"/>
      <c r="H217" s="170"/>
      <c r="I217" s="39" t="s">
        <v>1030</v>
      </c>
      <c r="J217" s="168"/>
      <c r="K217" s="169"/>
    </row>
    <row r="218" spans="1:11" ht="38.25" outlineLevel="2">
      <c r="A218" s="76"/>
      <c r="B218" s="35" t="s">
        <v>2072</v>
      </c>
      <c r="C218" s="141" t="s">
        <v>192</v>
      </c>
      <c r="D218" s="170"/>
      <c r="E218" s="170"/>
      <c r="F218" s="170"/>
      <c r="G218" s="170"/>
      <c r="H218" s="170"/>
      <c r="I218" s="39" t="s">
        <v>1554</v>
      </c>
      <c r="J218" s="168"/>
      <c r="K218" s="169"/>
    </row>
    <row r="219" spans="1:11" s="19" customFormat="1" ht="63.75" outlineLevel="1">
      <c r="A219" s="76"/>
      <c r="B219" s="37" t="s">
        <v>98</v>
      </c>
      <c r="C219" s="150" t="s">
        <v>99</v>
      </c>
      <c r="D219" s="6">
        <f>COUNTIF(D220:H224,"R")</f>
        <v>0</v>
      </c>
      <c r="E219" s="6">
        <f>COUNTIF(D220:H224,"Y")</f>
        <v>0</v>
      </c>
      <c r="F219" s="6">
        <f>COUNTIF(D220:H224,"G")</f>
        <v>0</v>
      </c>
      <c r="G219" s="6">
        <f>COUNTIF(D220:H224,"U")</f>
        <v>0</v>
      </c>
      <c r="H219" s="6">
        <f>COUNTIF(D220:H224,"NA")</f>
        <v>0</v>
      </c>
      <c r="I219" s="90" t="s">
        <v>1906</v>
      </c>
      <c r="J219" s="168"/>
      <c r="K219" s="169"/>
    </row>
    <row r="220" spans="1:11" s="22" customFormat="1" ht="38.25" outlineLevel="2">
      <c r="A220" s="76"/>
      <c r="B220" s="35" t="s">
        <v>2072</v>
      </c>
      <c r="C220" s="151" t="s">
        <v>655</v>
      </c>
      <c r="D220" s="170"/>
      <c r="E220" s="170"/>
      <c r="F220" s="170"/>
      <c r="G220" s="170"/>
      <c r="H220" s="170"/>
      <c r="I220" s="38" t="s">
        <v>1719</v>
      </c>
      <c r="J220" s="168"/>
      <c r="K220" s="169"/>
    </row>
    <row r="221" spans="1:11" s="22" customFormat="1" ht="51" outlineLevel="2">
      <c r="A221" s="76"/>
      <c r="B221" s="35" t="s">
        <v>368</v>
      </c>
      <c r="C221" s="151" t="s">
        <v>656</v>
      </c>
      <c r="D221" s="170"/>
      <c r="E221" s="170"/>
      <c r="F221" s="170"/>
      <c r="G221" s="170"/>
      <c r="H221" s="170"/>
      <c r="I221" s="38" t="s">
        <v>1720</v>
      </c>
      <c r="J221" s="168"/>
      <c r="K221" s="169"/>
    </row>
    <row r="222" spans="1:11" s="22" customFormat="1" ht="51" outlineLevel="2">
      <c r="A222" s="76"/>
      <c r="B222" s="36" t="s">
        <v>2065</v>
      </c>
      <c r="C222" s="151" t="s">
        <v>369</v>
      </c>
      <c r="D222" s="170"/>
      <c r="E222" s="170"/>
      <c r="F222" s="170"/>
      <c r="G222" s="170"/>
      <c r="H222" s="170"/>
      <c r="I222" s="38" t="s">
        <v>1317</v>
      </c>
      <c r="J222" s="168"/>
      <c r="K222" s="169"/>
    </row>
    <row r="223" spans="1:11" s="22" customFormat="1" ht="51" outlineLevel="2">
      <c r="A223" s="76"/>
      <c r="B223" s="36" t="s">
        <v>1028</v>
      </c>
      <c r="C223" s="151" t="s">
        <v>1303</v>
      </c>
      <c r="D223" s="170"/>
      <c r="E223" s="170"/>
      <c r="F223" s="170"/>
      <c r="G223" s="170"/>
      <c r="H223" s="170"/>
      <c r="I223" s="38" t="s">
        <v>1318</v>
      </c>
      <c r="J223" s="168"/>
      <c r="K223" s="169"/>
    </row>
    <row r="224" spans="1:11" s="22" customFormat="1" ht="51" outlineLevel="2">
      <c r="A224" s="76"/>
      <c r="B224" s="36" t="s">
        <v>370</v>
      </c>
      <c r="C224" s="151" t="s">
        <v>1113</v>
      </c>
      <c r="D224" s="170"/>
      <c r="E224" s="170"/>
      <c r="F224" s="170"/>
      <c r="G224" s="170"/>
      <c r="H224" s="170"/>
      <c r="I224" s="38" t="s">
        <v>1203</v>
      </c>
      <c r="J224" s="168"/>
      <c r="K224" s="169"/>
    </row>
    <row r="225" spans="1:11" s="19" customFormat="1" ht="38.25" outlineLevel="1">
      <c r="A225" s="76"/>
      <c r="B225" s="37" t="s">
        <v>371</v>
      </c>
      <c r="C225" s="144" t="s">
        <v>1489</v>
      </c>
      <c r="D225" s="6">
        <f>COUNTIF(D226:H233,"R")</f>
        <v>0</v>
      </c>
      <c r="E225" s="6">
        <f>COUNTIF(D226:H233,"Y")</f>
        <v>0</v>
      </c>
      <c r="F225" s="6">
        <f>COUNTIF(D226:H233,"G")</f>
        <v>0</v>
      </c>
      <c r="G225" s="6">
        <f>COUNTIF(D226:H233,"U")</f>
        <v>0</v>
      </c>
      <c r="H225" s="6">
        <f>COUNTIF(D226:H233,"NA")</f>
        <v>0</v>
      </c>
      <c r="I225" s="90" t="s">
        <v>226</v>
      </c>
      <c r="J225" s="168"/>
      <c r="K225" s="169"/>
    </row>
    <row r="226" spans="1:11" s="19" customFormat="1" ht="38.25" outlineLevel="2">
      <c r="A226" s="76"/>
      <c r="B226" s="37" t="s">
        <v>1970</v>
      </c>
      <c r="C226" s="142" t="s">
        <v>193</v>
      </c>
      <c r="D226" s="170"/>
      <c r="E226" s="170"/>
      <c r="F226" s="170"/>
      <c r="G226" s="170"/>
      <c r="H226" s="170"/>
      <c r="I226" s="38" t="s">
        <v>227</v>
      </c>
      <c r="J226" s="168"/>
      <c r="K226" s="169"/>
    </row>
    <row r="227" spans="1:11" s="19" customFormat="1" ht="38.25" outlineLevel="2">
      <c r="A227" s="76"/>
      <c r="B227" s="37" t="s">
        <v>1970</v>
      </c>
      <c r="C227" s="142" t="s">
        <v>340</v>
      </c>
      <c r="D227" s="170"/>
      <c r="E227" s="170"/>
      <c r="F227" s="170"/>
      <c r="G227" s="170"/>
      <c r="H227" s="170"/>
      <c r="I227" s="38" t="s">
        <v>228</v>
      </c>
      <c r="J227" s="168"/>
      <c r="K227" s="169"/>
    </row>
    <row r="228" spans="1:11" s="19" customFormat="1" ht="38.25" outlineLevel="2">
      <c r="A228" s="76"/>
      <c r="B228" s="37" t="s">
        <v>372</v>
      </c>
      <c r="C228" s="142" t="s">
        <v>783</v>
      </c>
      <c r="D228" s="170"/>
      <c r="E228" s="170"/>
      <c r="F228" s="170"/>
      <c r="G228" s="170"/>
      <c r="H228" s="170"/>
      <c r="I228" s="38" t="s">
        <v>229</v>
      </c>
      <c r="J228" s="168"/>
      <c r="K228" s="169"/>
    </row>
    <row r="229" spans="1:11" s="19" customFormat="1" ht="51" outlineLevel="2">
      <c r="A229" s="76"/>
      <c r="B229" s="37" t="s">
        <v>1957</v>
      </c>
      <c r="C229" s="142" t="s">
        <v>784</v>
      </c>
      <c r="D229" s="170"/>
      <c r="E229" s="170"/>
      <c r="F229" s="170"/>
      <c r="G229" s="170"/>
      <c r="H229" s="170"/>
      <c r="I229" s="38" t="s">
        <v>230</v>
      </c>
      <c r="J229" s="168"/>
      <c r="K229" s="169"/>
    </row>
    <row r="230" spans="1:11" s="19" customFormat="1" ht="38.25" outlineLevel="2">
      <c r="A230" s="76"/>
      <c r="B230" s="37" t="s">
        <v>1957</v>
      </c>
      <c r="C230" s="142" t="s">
        <v>785</v>
      </c>
      <c r="D230" s="170"/>
      <c r="E230" s="170"/>
      <c r="F230" s="170"/>
      <c r="G230" s="170"/>
      <c r="H230" s="170"/>
      <c r="I230" s="38" t="s">
        <v>1490</v>
      </c>
      <c r="J230" s="168"/>
      <c r="K230" s="169"/>
    </row>
    <row r="231" spans="1:11" s="19" customFormat="1" ht="51" outlineLevel="2">
      <c r="A231" s="76"/>
      <c r="B231" s="37" t="s">
        <v>1970</v>
      </c>
      <c r="C231" s="142" t="s">
        <v>786</v>
      </c>
      <c r="D231" s="170"/>
      <c r="E231" s="170"/>
      <c r="F231" s="170"/>
      <c r="G231" s="170"/>
      <c r="H231" s="170"/>
      <c r="I231" s="38" t="s">
        <v>1491</v>
      </c>
      <c r="J231" s="168"/>
      <c r="K231" s="169"/>
    </row>
    <row r="232" spans="1:11" s="19" customFormat="1" ht="38.25" outlineLevel="2">
      <c r="A232" s="76"/>
      <c r="B232" s="37" t="s">
        <v>1957</v>
      </c>
      <c r="C232" s="142" t="s">
        <v>787</v>
      </c>
      <c r="D232" s="170"/>
      <c r="E232" s="170"/>
      <c r="F232" s="170"/>
      <c r="G232" s="170"/>
      <c r="H232" s="170"/>
      <c r="I232" s="38" t="s">
        <v>1492</v>
      </c>
      <c r="J232" s="168"/>
      <c r="K232" s="169"/>
    </row>
    <row r="233" spans="1:11" s="19" customFormat="1" ht="51" outlineLevel="2">
      <c r="A233" s="76"/>
      <c r="B233" s="37" t="s">
        <v>1957</v>
      </c>
      <c r="C233" s="142" t="s">
        <v>788</v>
      </c>
      <c r="D233" s="170"/>
      <c r="E233" s="170"/>
      <c r="F233" s="170"/>
      <c r="G233" s="170"/>
      <c r="H233" s="170"/>
      <c r="I233" s="38" t="s">
        <v>789</v>
      </c>
      <c r="J233" s="168"/>
      <c r="K233" s="169"/>
    </row>
    <row r="234" spans="1:11" s="19" customFormat="1" ht="38.25" outlineLevel="1">
      <c r="A234" s="76"/>
      <c r="B234" s="37" t="s">
        <v>1328</v>
      </c>
      <c r="C234" s="144" t="s">
        <v>1587</v>
      </c>
      <c r="D234" s="6">
        <f>COUNTIF(D235:H245,"R")</f>
        <v>0</v>
      </c>
      <c r="E234" s="6">
        <f>COUNTIF(D235:H245,"Y")</f>
        <v>0</v>
      </c>
      <c r="F234" s="6">
        <f>COUNTIF(D235:H245,"G")</f>
        <v>0</v>
      </c>
      <c r="G234" s="6">
        <f>COUNTIF(D235:H245,"U")</f>
        <v>0</v>
      </c>
      <c r="H234" s="6">
        <f>COUNTIF(D235:H245,"NA")</f>
        <v>0</v>
      </c>
      <c r="I234" s="38" t="s">
        <v>1048</v>
      </c>
      <c r="J234" s="168"/>
      <c r="K234" s="169"/>
    </row>
    <row r="235" spans="1:11" s="19" customFormat="1" ht="38.25" outlineLevel="2">
      <c r="A235" s="76"/>
      <c r="B235" s="37" t="s">
        <v>1328</v>
      </c>
      <c r="C235" s="142" t="s">
        <v>1049</v>
      </c>
      <c r="D235" s="170"/>
      <c r="E235" s="170"/>
      <c r="F235" s="170"/>
      <c r="G235" s="170"/>
      <c r="H235" s="170"/>
      <c r="I235" s="90" t="s">
        <v>1721</v>
      </c>
      <c r="J235" s="168"/>
      <c r="K235" s="169"/>
    </row>
    <row r="236" spans="1:11" s="19" customFormat="1" ht="38.25" outlineLevel="3">
      <c r="A236" s="76"/>
      <c r="B236" s="37" t="s">
        <v>1323</v>
      </c>
      <c r="C236" s="148" t="s">
        <v>1050</v>
      </c>
      <c r="D236" s="170"/>
      <c r="E236" s="170"/>
      <c r="F236" s="170"/>
      <c r="G236" s="170"/>
      <c r="H236" s="170"/>
      <c r="I236" s="90" t="s">
        <v>1722</v>
      </c>
      <c r="J236" s="168"/>
      <c r="K236" s="169"/>
    </row>
    <row r="237" spans="1:11" s="19" customFormat="1" ht="38.25" outlineLevel="3">
      <c r="A237" s="76"/>
      <c r="B237" s="37" t="s">
        <v>1323</v>
      </c>
      <c r="C237" s="148" t="s">
        <v>1051</v>
      </c>
      <c r="D237" s="170"/>
      <c r="E237" s="170"/>
      <c r="F237" s="170"/>
      <c r="G237" s="170"/>
      <c r="H237" s="170"/>
      <c r="I237" s="90" t="s">
        <v>1723</v>
      </c>
      <c r="J237" s="168"/>
      <c r="K237" s="169"/>
    </row>
    <row r="238" spans="1:11" s="19" customFormat="1" ht="51" outlineLevel="3">
      <c r="A238" s="76"/>
      <c r="B238" s="37" t="s">
        <v>1970</v>
      </c>
      <c r="C238" s="148" t="s">
        <v>128</v>
      </c>
      <c r="D238" s="170"/>
      <c r="E238" s="170"/>
      <c r="F238" s="170"/>
      <c r="G238" s="170"/>
      <c r="H238" s="170"/>
      <c r="I238" s="90" t="s">
        <v>1724</v>
      </c>
      <c r="J238" s="168"/>
      <c r="K238" s="169"/>
    </row>
    <row r="239" spans="1:11" s="19" customFormat="1" ht="51.75" customHeight="1" outlineLevel="3">
      <c r="A239" s="76"/>
      <c r="B239" s="37" t="s">
        <v>1323</v>
      </c>
      <c r="C239" s="148" t="s">
        <v>1114</v>
      </c>
      <c r="D239" s="170"/>
      <c r="E239" s="170"/>
      <c r="F239" s="170"/>
      <c r="G239" s="170"/>
      <c r="H239" s="170"/>
      <c r="I239" s="90" t="s">
        <v>1699</v>
      </c>
      <c r="J239" s="168"/>
      <c r="K239" s="169"/>
    </row>
    <row r="240" spans="1:11" s="19" customFormat="1" ht="38.25" outlineLevel="3">
      <c r="A240" s="76"/>
      <c r="B240" s="37" t="s">
        <v>1323</v>
      </c>
      <c r="C240" s="148" t="s">
        <v>439</v>
      </c>
      <c r="D240" s="170"/>
      <c r="E240" s="170"/>
      <c r="F240" s="170"/>
      <c r="G240" s="170"/>
      <c r="H240" s="170"/>
      <c r="I240" s="90" t="s">
        <v>1782</v>
      </c>
      <c r="J240" s="168"/>
      <c r="K240" s="169"/>
    </row>
    <row r="241" spans="1:11" s="19" customFormat="1" ht="51" outlineLevel="3">
      <c r="A241" s="76"/>
      <c r="B241" s="37" t="s">
        <v>1323</v>
      </c>
      <c r="C241" s="148" t="s">
        <v>1304</v>
      </c>
      <c r="D241" s="170"/>
      <c r="E241" s="170"/>
      <c r="F241" s="170"/>
      <c r="G241" s="170"/>
      <c r="H241" s="170"/>
      <c r="I241" s="90" t="s">
        <v>1783</v>
      </c>
      <c r="J241" s="168"/>
      <c r="K241" s="169"/>
    </row>
    <row r="242" spans="1:11" s="19" customFormat="1" ht="38.25" outlineLevel="2">
      <c r="A242" s="76"/>
      <c r="B242" s="37" t="s">
        <v>1965</v>
      </c>
      <c r="C242" s="142" t="s">
        <v>373</v>
      </c>
      <c r="D242" s="170"/>
      <c r="E242" s="170"/>
      <c r="F242" s="170"/>
      <c r="G242" s="170"/>
      <c r="H242" s="170"/>
      <c r="I242" s="90" t="s">
        <v>1725</v>
      </c>
      <c r="J242" s="168"/>
      <c r="K242" s="169"/>
    </row>
    <row r="243" spans="1:11" s="19" customFormat="1" ht="38.25" customHeight="1" outlineLevel="3">
      <c r="A243" s="76"/>
      <c r="B243" s="37" t="s">
        <v>1323</v>
      </c>
      <c r="C243" s="148" t="s">
        <v>194</v>
      </c>
      <c r="D243" s="170"/>
      <c r="E243" s="170"/>
      <c r="F243" s="170"/>
      <c r="G243" s="170"/>
      <c r="H243" s="170"/>
      <c r="I243" s="90" t="s">
        <v>1762</v>
      </c>
      <c r="J243" s="168"/>
      <c r="K243" s="169"/>
    </row>
    <row r="244" spans="1:11" s="19" customFormat="1" ht="38.25" outlineLevel="3">
      <c r="A244" s="76"/>
      <c r="B244" s="37" t="s">
        <v>1323</v>
      </c>
      <c r="C244" s="148" t="s">
        <v>1327</v>
      </c>
      <c r="D244" s="170"/>
      <c r="E244" s="170"/>
      <c r="F244" s="170"/>
      <c r="G244" s="170"/>
      <c r="H244" s="170"/>
      <c r="I244" s="90" t="s">
        <v>1761</v>
      </c>
      <c r="J244" s="168"/>
      <c r="K244" s="169"/>
    </row>
    <row r="245" spans="1:11" s="19" customFormat="1" ht="51" outlineLevel="3">
      <c r="A245" s="76"/>
      <c r="B245" s="37" t="s">
        <v>1618</v>
      </c>
      <c r="C245" s="148" t="s">
        <v>825</v>
      </c>
      <c r="D245" s="170"/>
      <c r="E245" s="170"/>
      <c r="F245" s="170"/>
      <c r="G245" s="170"/>
      <c r="H245" s="170"/>
      <c r="I245" s="90" t="s">
        <v>1763</v>
      </c>
      <c r="J245" s="168"/>
      <c r="K245" s="169"/>
    </row>
    <row r="246" spans="1:11" s="19" customFormat="1" ht="51" outlineLevel="1">
      <c r="A246" s="76"/>
      <c r="B246" s="37" t="s">
        <v>896</v>
      </c>
      <c r="C246" s="144" t="s">
        <v>1984</v>
      </c>
      <c r="D246" s="170"/>
      <c r="E246" s="170"/>
      <c r="F246" s="170"/>
      <c r="G246" s="170"/>
      <c r="H246" s="170"/>
      <c r="I246" s="38" t="s">
        <v>1205</v>
      </c>
      <c r="J246" s="168"/>
      <c r="K246" s="169"/>
    </row>
    <row r="247" spans="1:11" ht="51" outlineLevel="1">
      <c r="A247" s="76"/>
      <c r="B247" s="35" t="s">
        <v>122</v>
      </c>
      <c r="C247" s="140" t="s">
        <v>123</v>
      </c>
      <c r="D247" s="6">
        <f>COUNTIF(D248:H252,"R")</f>
        <v>0</v>
      </c>
      <c r="E247" s="6">
        <f>COUNTIF(D248:H252,"Y")</f>
        <v>0</v>
      </c>
      <c r="F247" s="6">
        <f>COUNTIF(D248:H252,"G")</f>
        <v>0</v>
      </c>
      <c r="G247" s="6">
        <f>COUNTIF(D248:H252,"U")</f>
        <v>0</v>
      </c>
      <c r="H247" s="6">
        <f>COUNTIF(D248:H252,"NA")</f>
        <v>0</v>
      </c>
      <c r="I247" s="90" t="s">
        <v>1204</v>
      </c>
      <c r="J247" s="168"/>
      <c r="K247" s="169"/>
    </row>
    <row r="248" spans="1:11" ht="38.25" outlineLevel="2">
      <c r="A248" s="76"/>
      <c r="B248" s="35" t="s">
        <v>375</v>
      </c>
      <c r="C248" s="141" t="s">
        <v>1273</v>
      </c>
      <c r="D248" s="170"/>
      <c r="E248" s="170"/>
      <c r="F248" s="170"/>
      <c r="G248" s="170"/>
      <c r="H248" s="170"/>
      <c r="I248" s="38" t="s">
        <v>1206</v>
      </c>
      <c r="J248" s="168"/>
      <c r="K248" s="169"/>
    </row>
    <row r="249" spans="1:11" ht="38.25" outlineLevel="2">
      <c r="A249" s="76"/>
      <c r="B249" s="35" t="s">
        <v>374</v>
      </c>
      <c r="C249" s="141" t="s">
        <v>1627</v>
      </c>
      <c r="D249" s="170"/>
      <c r="E249" s="170"/>
      <c r="F249" s="170"/>
      <c r="G249" s="170"/>
      <c r="H249" s="170"/>
      <c r="I249" s="38" t="s">
        <v>1207</v>
      </c>
      <c r="J249" s="168"/>
      <c r="K249" s="169"/>
    </row>
    <row r="250" spans="1:11" ht="38.25" outlineLevel="2">
      <c r="A250" s="76"/>
      <c r="B250" s="35" t="s">
        <v>375</v>
      </c>
      <c r="C250" s="141" t="s">
        <v>376</v>
      </c>
      <c r="D250" s="170"/>
      <c r="E250" s="170"/>
      <c r="F250" s="170"/>
      <c r="G250" s="170"/>
      <c r="H250" s="170"/>
      <c r="I250" s="38" t="s">
        <v>1487</v>
      </c>
      <c r="J250" s="168"/>
      <c r="K250" s="169"/>
    </row>
    <row r="251" spans="1:11" ht="51" outlineLevel="2">
      <c r="A251" s="76"/>
      <c r="B251" s="35" t="s">
        <v>377</v>
      </c>
      <c r="C251" s="141" t="s">
        <v>378</v>
      </c>
      <c r="D251" s="170"/>
      <c r="E251" s="170"/>
      <c r="F251" s="170"/>
      <c r="G251" s="170"/>
      <c r="H251" s="170"/>
      <c r="I251" s="90" t="s">
        <v>1488</v>
      </c>
      <c r="J251" s="168"/>
      <c r="K251" s="169"/>
    </row>
    <row r="252" spans="1:11" s="8" customFormat="1" ht="51" outlineLevel="2">
      <c r="A252" s="77"/>
      <c r="B252" s="36" t="s">
        <v>379</v>
      </c>
      <c r="C252" s="142" t="s">
        <v>1485</v>
      </c>
      <c r="D252" s="172"/>
      <c r="E252" s="172"/>
      <c r="F252" s="172"/>
      <c r="G252" s="172"/>
      <c r="H252" s="172"/>
      <c r="I252" s="126" t="s">
        <v>1484</v>
      </c>
      <c r="J252" s="168"/>
      <c r="K252" s="169"/>
    </row>
    <row r="253" spans="1:11" s="18" customFormat="1" ht="76.5" outlineLevel="1">
      <c r="A253" s="76"/>
      <c r="B253" s="37" t="s">
        <v>166</v>
      </c>
      <c r="C253" s="140" t="s">
        <v>380</v>
      </c>
      <c r="D253" s="6">
        <f>COUNTIF(D254:H267,"R")</f>
        <v>0</v>
      </c>
      <c r="E253" s="6">
        <f>COUNTIF(D254:H267,"Y")</f>
        <v>0</v>
      </c>
      <c r="F253" s="6">
        <f>COUNTIF(D254:H267,"G")</f>
        <v>0</v>
      </c>
      <c r="G253" s="6">
        <f>COUNTIF(D254:H267,"U")</f>
        <v>0</v>
      </c>
      <c r="H253" s="6">
        <f>COUNTIF(D254:H267,"NA")</f>
        <v>0</v>
      </c>
      <c r="I253" s="90" t="s">
        <v>1329</v>
      </c>
      <c r="J253" s="168"/>
      <c r="K253" s="169"/>
    </row>
    <row r="254" spans="1:11" s="18" customFormat="1" ht="51" outlineLevel="2">
      <c r="A254" s="76"/>
      <c r="B254" s="37" t="s">
        <v>167</v>
      </c>
      <c r="C254" s="141" t="s">
        <v>790</v>
      </c>
      <c r="D254" s="170"/>
      <c r="E254" s="170"/>
      <c r="F254" s="170"/>
      <c r="G254" s="170"/>
      <c r="H254" s="170"/>
      <c r="I254" s="90" t="s">
        <v>1878</v>
      </c>
      <c r="J254" s="168"/>
      <c r="K254" s="169"/>
    </row>
    <row r="255" spans="1:11" s="19" customFormat="1" ht="63.75" outlineLevel="3">
      <c r="A255" s="76"/>
      <c r="B255" s="37" t="s">
        <v>1323</v>
      </c>
      <c r="C255" s="145" t="s">
        <v>381</v>
      </c>
      <c r="D255" s="170"/>
      <c r="E255" s="170"/>
      <c r="F255" s="170"/>
      <c r="G255" s="170"/>
      <c r="H255" s="170"/>
      <c r="I255" s="90" t="s">
        <v>1879</v>
      </c>
      <c r="J255" s="168"/>
      <c r="K255" s="169"/>
    </row>
    <row r="256" spans="1:11" s="19" customFormat="1" ht="51" outlineLevel="3">
      <c r="A256" s="76"/>
      <c r="B256" s="37" t="s">
        <v>1323</v>
      </c>
      <c r="C256" s="145" t="s">
        <v>382</v>
      </c>
      <c r="D256" s="170"/>
      <c r="E256" s="170"/>
      <c r="F256" s="170"/>
      <c r="G256" s="170"/>
      <c r="H256" s="170"/>
      <c r="I256" s="90" t="s">
        <v>1880</v>
      </c>
      <c r="J256" s="168"/>
      <c r="K256" s="169"/>
    </row>
    <row r="257" spans="1:11" s="19" customFormat="1" ht="51" outlineLevel="3">
      <c r="A257" s="76"/>
      <c r="B257" s="37" t="s">
        <v>1323</v>
      </c>
      <c r="C257" s="145" t="s">
        <v>236</v>
      </c>
      <c r="D257" s="170"/>
      <c r="E257" s="170"/>
      <c r="F257" s="170"/>
      <c r="G257" s="170"/>
      <c r="H257" s="170"/>
      <c r="I257" s="90" t="s">
        <v>1881</v>
      </c>
      <c r="J257" s="168"/>
      <c r="K257" s="169"/>
    </row>
    <row r="258" spans="1:11" s="19" customFormat="1" ht="38.25" outlineLevel="3">
      <c r="A258" s="76"/>
      <c r="B258" s="37" t="s">
        <v>1323</v>
      </c>
      <c r="C258" s="145" t="s">
        <v>1631</v>
      </c>
      <c r="D258" s="170"/>
      <c r="E258" s="170"/>
      <c r="F258" s="170"/>
      <c r="G258" s="170"/>
      <c r="H258" s="170"/>
      <c r="I258" s="90" t="s">
        <v>1882</v>
      </c>
      <c r="J258" s="168"/>
      <c r="K258" s="169"/>
    </row>
    <row r="259" spans="1:11" s="19" customFormat="1" ht="38.25" outlineLevel="3">
      <c r="A259" s="76"/>
      <c r="B259" s="37" t="s">
        <v>383</v>
      </c>
      <c r="C259" s="145" t="s">
        <v>1632</v>
      </c>
      <c r="D259" s="170"/>
      <c r="E259" s="170"/>
      <c r="F259" s="170"/>
      <c r="G259" s="170"/>
      <c r="H259" s="170"/>
      <c r="I259" s="90" t="s">
        <v>1883</v>
      </c>
      <c r="J259" s="168"/>
      <c r="K259" s="169"/>
    </row>
    <row r="260" spans="1:11" s="18" customFormat="1" ht="63.75" outlineLevel="2">
      <c r="A260" s="76"/>
      <c r="B260" s="37" t="s">
        <v>168</v>
      </c>
      <c r="C260" s="141" t="s">
        <v>384</v>
      </c>
      <c r="D260" s="170"/>
      <c r="E260" s="170"/>
      <c r="F260" s="170"/>
      <c r="G260" s="170"/>
      <c r="H260" s="170"/>
      <c r="I260" s="90" t="s">
        <v>1884</v>
      </c>
      <c r="J260" s="168"/>
      <c r="K260" s="169"/>
    </row>
    <row r="261" spans="1:11" s="19" customFormat="1" ht="76.5" outlineLevel="3">
      <c r="A261" s="76"/>
      <c r="B261" s="37" t="s">
        <v>385</v>
      </c>
      <c r="C261" s="145" t="s">
        <v>386</v>
      </c>
      <c r="D261" s="170"/>
      <c r="E261" s="170"/>
      <c r="F261" s="170"/>
      <c r="G261" s="170"/>
      <c r="H261" s="170"/>
      <c r="I261" s="90" t="s">
        <v>1885</v>
      </c>
      <c r="J261" s="168"/>
      <c r="K261" s="169"/>
    </row>
    <row r="262" spans="1:11" s="19" customFormat="1" ht="51" outlineLevel="3">
      <c r="A262" s="76"/>
      <c r="B262" s="37" t="s">
        <v>706</v>
      </c>
      <c r="C262" s="145" t="s">
        <v>1371</v>
      </c>
      <c r="D262" s="170"/>
      <c r="E262" s="170"/>
      <c r="F262" s="170"/>
      <c r="G262" s="170"/>
      <c r="H262" s="170"/>
      <c r="I262" s="90" t="s">
        <v>1886</v>
      </c>
      <c r="J262" s="168"/>
      <c r="K262" s="169"/>
    </row>
    <row r="263" spans="1:11" s="19" customFormat="1" ht="76.5" outlineLevel="3">
      <c r="A263" s="76"/>
      <c r="B263" s="37" t="s">
        <v>353</v>
      </c>
      <c r="C263" s="145" t="s">
        <v>779</v>
      </c>
      <c r="D263" s="170"/>
      <c r="E263" s="170"/>
      <c r="F263" s="170"/>
      <c r="G263" s="170"/>
      <c r="H263" s="170"/>
      <c r="I263" s="90" t="s">
        <v>1887</v>
      </c>
      <c r="J263" s="168"/>
      <c r="K263" s="169"/>
    </row>
    <row r="264" spans="1:11" s="19" customFormat="1" ht="51" outlineLevel="3">
      <c r="A264" s="76"/>
      <c r="B264" s="37" t="s">
        <v>1323</v>
      </c>
      <c r="C264" s="145" t="s">
        <v>1513</v>
      </c>
      <c r="D264" s="170"/>
      <c r="E264" s="170"/>
      <c r="F264" s="170"/>
      <c r="G264" s="170"/>
      <c r="H264" s="170"/>
      <c r="I264" s="90" t="s">
        <v>1889</v>
      </c>
      <c r="J264" s="168"/>
      <c r="K264" s="169"/>
    </row>
    <row r="265" spans="1:11" s="19" customFormat="1" ht="51.75" customHeight="1" outlineLevel="3">
      <c r="A265" s="76"/>
      <c r="B265" s="37" t="s">
        <v>1323</v>
      </c>
      <c r="C265" s="145" t="s">
        <v>1514</v>
      </c>
      <c r="D265" s="170"/>
      <c r="E265" s="170"/>
      <c r="F265" s="170"/>
      <c r="G265" s="170"/>
      <c r="H265" s="170"/>
      <c r="I265" s="90" t="s">
        <v>1888</v>
      </c>
      <c r="J265" s="168"/>
      <c r="K265" s="169"/>
    </row>
    <row r="266" spans="1:11" s="19" customFormat="1" ht="38.25" outlineLevel="3">
      <c r="A266" s="76"/>
      <c r="B266" s="37" t="s">
        <v>1323</v>
      </c>
      <c r="C266" s="145" t="s">
        <v>1515</v>
      </c>
      <c r="D266" s="170"/>
      <c r="E266" s="170"/>
      <c r="F266" s="170"/>
      <c r="G266" s="170"/>
      <c r="H266" s="170"/>
      <c r="I266" s="90" t="s">
        <v>1372</v>
      </c>
      <c r="J266" s="168"/>
      <c r="K266" s="169"/>
    </row>
    <row r="267" spans="1:11" s="19" customFormat="1" ht="38.25" outlineLevel="3">
      <c r="A267" s="76"/>
      <c r="B267" s="37" t="s">
        <v>387</v>
      </c>
      <c r="C267" s="145" t="s">
        <v>558</v>
      </c>
      <c r="D267" s="170"/>
      <c r="E267" s="170"/>
      <c r="F267" s="170"/>
      <c r="G267" s="170"/>
      <c r="H267" s="170"/>
      <c r="I267" s="90" t="s">
        <v>1373</v>
      </c>
      <c r="J267" s="168"/>
      <c r="K267" s="169"/>
    </row>
    <row r="268" spans="1:11" s="23" customFormat="1" ht="38.25" outlineLevel="1">
      <c r="A268" s="76"/>
      <c r="B268" s="37" t="s">
        <v>1957</v>
      </c>
      <c r="C268" s="143" t="s">
        <v>1096</v>
      </c>
      <c r="D268" s="170"/>
      <c r="E268" s="170"/>
      <c r="F268" s="170"/>
      <c r="G268" s="170"/>
      <c r="H268" s="170"/>
      <c r="I268" s="38" t="s">
        <v>1805</v>
      </c>
      <c r="J268" s="168"/>
      <c r="K268" s="169"/>
    </row>
    <row r="269" spans="1:11" s="19" customFormat="1" ht="76.5" outlineLevel="1">
      <c r="A269" s="76"/>
      <c r="B269" s="37" t="s">
        <v>169</v>
      </c>
      <c r="C269" s="143" t="s">
        <v>100</v>
      </c>
      <c r="D269" s="6">
        <f>COUNTIF(D270:H298,"R")</f>
        <v>0</v>
      </c>
      <c r="E269" s="6">
        <f>COUNTIF(D270:H298,"Y")</f>
        <v>0</v>
      </c>
      <c r="F269" s="6">
        <f>COUNTIF(D270:H298,"G")</f>
        <v>0</v>
      </c>
      <c r="G269" s="6">
        <f>COUNTIF(D270:H298,"U")</f>
        <v>0</v>
      </c>
      <c r="H269" s="6">
        <f>COUNTIF(D270:H298,"NA")</f>
        <v>0</v>
      </c>
      <c r="I269" s="38" t="s">
        <v>1806</v>
      </c>
      <c r="J269" s="168"/>
      <c r="K269" s="169"/>
    </row>
    <row r="270" spans="1:11" s="19" customFormat="1" ht="38.25" outlineLevel="2">
      <c r="A270" s="76"/>
      <c r="B270" s="37" t="s">
        <v>1212</v>
      </c>
      <c r="C270" s="142" t="s">
        <v>1033</v>
      </c>
      <c r="D270" s="170"/>
      <c r="E270" s="170"/>
      <c r="F270" s="170"/>
      <c r="G270" s="170"/>
      <c r="H270" s="170"/>
      <c r="I270" s="38" t="s">
        <v>1807</v>
      </c>
      <c r="J270" s="168"/>
      <c r="K270" s="169"/>
    </row>
    <row r="271" spans="1:11" s="19" customFormat="1" ht="38.25" outlineLevel="2">
      <c r="A271" s="76"/>
      <c r="B271" s="37" t="s">
        <v>1212</v>
      </c>
      <c r="C271" s="142" t="s">
        <v>1032</v>
      </c>
      <c r="D271" s="170"/>
      <c r="E271" s="170"/>
      <c r="F271" s="170"/>
      <c r="G271" s="170"/>
      <c r="H271" s="170"/>
      <c r="I271" s="38" t="s">
        <v>1808</v>
      </c>
      <c r="J271" s="168"/>
      <c r="K271" s="169"/>
    </row>
    <row r="272" spans="1:11" s="22" customFormat="1" ht="38.25" outlineLevel="2">
      <c r="A272" s="76"/>
      <c r="B272" s="37" t="s">
        <v>388</v>
      </c>
      <c r="C272" s="142" t="s">
        <v>1034</v>
      </c>
      <c r="D272" s="170"/>
      <c r="E272" s="170"/>
      <c r="F272" s="170"/>
      <c r="G272" s="170"/>
      <c r="H272" s="170"/>
      <c r="I272" s="38" t="s">
        <v>1809</v>
      </c>
      <c r="J272" s="168"/>
      <c r="K272" s="169"/>
    </row>
    <row r="273" spans="1:11" s="19" customFormat="1" ht="51" outlineLevel="3">
      <c r="A273" s="76"/>
      <c r="B273" s="37" t="s">
        <v>929</v>
      </c>
      <c r="C273" s="148" t="s">
        <v>1196</v>
      </c>
      <c r="D273" s="170"/>
      <c r="E273" s="170"/>
      <c r="F273" s="170"/>
      <c r="G273" s="170"/>
      <c r="H273" s="170"/>
      <c r="I273" s="38" t="s">
        <v>1810</v>
      </c>
      <c r="J273" s="168"/>
      <c r="K273" s="169"/>
    </row>
    <row r="274" spans="1:11" s="19" customFormat="1" ht="63" customHeight="1" outlineLevel="3">
      <c r="A274" s="76"/>
      <c r="B274" s="37" t="s">
        <v>1213</v>
      </c>
      <c r="C274" s="148" t="s">
        <v>1567</v>
      </c>
      <c r="D274" s="170"/>
      <c r="E274" s="170"/>
      <c r="F274" s="170"/>
      <c r="G274" s="170"/>
      <c r="H274" s="170"/>
      <c r="I274" s="38" t="s">
        <v>1811</v>
      </c>
      <c r="J274" s="168"/>
      <c r="K274" s="169"/>
    </row>
    <row r="275" spans="1:11" s="19" customFormat="1" ht="63.75" outlineLevel="3">
      <c r="A275" s="76"/>
      <c r="B275" s="37" t="s">
        <v>389</v>
      </c>
      <c r="C275" s="148" t="s">
        <v>1197</v>
      </c>
      <c r="D275" s="170"/>
      <c r="E275" s="170"/>
      <c r="F275" s="170"/>
      <c r="G275" s="170"/>
      <c r="H275" s="170"/>
      <c r="I275" s="38" t="s">
        <v>1812</v>
      </c>
      <c r="J275" s="168"/>
      <c r="K275" s="169"/>
    </row>
    <row r="276" spans="1:11" s="19" customFormat="1" ht="49.5" customHeight="1" outlineLevel="2">
      <c r="A276" s="76"/>
      <c r="B276" s="37" t="s">
        <v>1036</v>
      </c>
      <c r="C276" s="142" t="s">
        <v>1035</v>
      </c>
      <c r="D276" s="170"/>
      <c r="E276" s="170"/>
      <c r="F276" s="170"/>
      <c r="G276" s="170"/>
      <c r="H276" s="170"/>
      <c r="I276" s="38" t="s">
        <v>1813</v>
      </c>
      <c r="J276" s="168"/>
      <c r="K276" s="169"/>
    </row>
    <row r="277" spans="1:11" s="19" customFormat="1" ht="49.5" customHeight="1" outlineLevel="3">
      <c r="A277" s="76"/>
      <c r="B277" s="37" t="s">
        <v>2082</v>
      </c>
      <c r="C277" s="148" t="s">
        <v>1115</v>
      </c>
      <c r="D277" s="170"/>
      <c r="E277" s="170"/>
      <c r="F277" s="170"/>
      <c r="G277" s="170"/>
      <c r="H277" s="170"/>
      <c r="I277" s="38" t="s">
        <v>1814</v>
      </c>
      <c r="J277" s="168"/>
      <c r="K277" s="169"/>
    </row>
    <row r="278" spans="1:11" s="22" customFormat="1" ht="61.5" customHeight="1" outlineLevel="3">
      <c r="A278" s="76"/>
      <c r="B278" s="37" t="s">
        <v>390</v>
      </c>
      <c r="C278" s="148" t="s">
        <v>1198</v>
      </c>
      <c r="D278" s="170"/>
      <c r="E278" s="170"/>
      <c r="F278" s="170"/>
      <c r="G278" s="170"/>
      <c r="H278" s="170"/>
      <c r="I278" s="38" t="s">
        <v>1815</v>
      </c>
      <c r="J278" s="168"/>
      <c r="K278" s="169"/>
    </row>
    <row r="279" spans="1:11" s="22" customFormat="1" ht="49.5" customHeight="1" outlineLevel="3">
      <c r="A279" s="76"/>
      <c r="B279" s="37" t="s">
        <v>1036</v>
      </c>
      <c r="C279" s="148" t="s">
        <v>1037</v>
      </c>
      <c r="D279" s="170"/>
      <c r="E279" s="170"/>
      <c r="F279" s="170"/>
      <c r="G279" s="170"/>
      <c r="H279" s="170"/>
      <c r="I279" s="38" t="s">
        <v>1816</v>
      </c>
      <c r="J279" s="168"/>
      <c r="K279" s="169"/>
    </row>
    <row r="280" spans="1:11" s="22" customFormat="1" ht="61.5" customHeight="1" outlineLevel="3">
      <c r="A280" s="76"/>
      <c r="B280" s="37" t="s">
        <v>1036</v>
      </c>
      <c r="C280" s="148" t="s">
        <v>987</v>
      </c>
      <c r="D280" s="170"/>
      <c r="E280" s="170"/>
      <c r="F280" s="170"/>
      <c r="G280" s="170"/>
      <c r="H280" s="170"/>
      <c r="I280" s="38" t="s">
        <v>1817</v>
      </c>
      <c r="J280" s="168"/>
      <c r="K280" s="169"/>
    </row>
    <row r="281" spans="1:11" s="19" customFormat="1" ht="51.75" customHeight="1" outlineLevel="2">
      <c r="A281" s="76"/>
      <c r="B281" s="37" t="s">
        <v>125</v>
      </c>
      <c r="C281" s="142" t="s">
        <v>126</v>
      </c>
      <c r="D281" s="170"/>
      <c r="E281" s="170"/>
      <c r="F281" s="170"/>
      <c r="G281" s="170"/>
      <c r="H281" s="170"/>
      <c r="I281" s="38" t="s">
        <v>1818</v>
      </c>
      <c r="J281" s="168"/>
      <c r="K281" s="169"/>
    </row>
    <row r="282" spans="1:11" s="19" customFormat="1" ht="49.5" customHeight="1" outlineLevel="3">
      <c r="A282" s="76"/>
      <c r="B282" s="37" t="s">
        <v>391</v>
      </c>
      <c r="C282" s="148" t="s">
        <v>1686</v>
      </c>
      <c r="D282" s="170"/>
      <c r="E282" s="170"/>
      <c r="F282" s="170"/>
      <c r="G282" s="170"/>
      <c r="H282" s="170"/>
      <c r="I282" s="38" t="s">
        <v>1290</v>
      </c>
      <c r="J282" s="168"/>
      <c r="K282" s="169"/>
    </row>
    <row r="283" spans="1:11" s="19" customFormat="1" ht="51" outlineLevel="3">
      <c r="A283" s="76"/>
      <c r="B283" s="37" t="s">
        <v>1041</v>
      </c>
      <c r="C283" s="148" t="s">
        <v>392</v>
      </c>
      <c r="D283" s="170"/>
      <c r="E283" s="170"/>
      <c r="F283" s="170"/>
      <c r="G283" s="170"/>
      <c r="H283" s="170"/>
      <c r="I283" s="38" t="s">
        <v>1291</v>
      </c>
      <c r="J283" s="168"/>
      <c r="K283" s="169"/>
    </row>
    <row r="284" spans="1:11" s="19" customFormat="1" ht="38.25" outlineLevel="3">
      <c r="A284" s="76"/>
      <c r="B284" s="37" t="s">
        <v>1041</v>
      </c>
      <c r="C284" s="148" t="s">
        <v>709</v>
      </c>
      <c r="D284" s="170"/>
      <c r="E284" s="170"/>
      <c r="F284" s="170"/>
      <c r="G284" s="170"/>
      <c r="H284" s="170"/>
      <c r="I284" s="38" t="s">
        <v>1038</v>
      </c>
      <c r="J284" s="168"/>
      <c r="K284" s="169"/>
    </row>
    <row r="285" spans="1:11" s="19" customFormat="1" ht="63.75" outlineLevel="3">
      <c r="A285" s="76"/>
      <c r="B285" s="37" t="s">
        <v>1041</v>
      </c>
      <c r="C285" s="148" t="s">
        <v>393</v>
      </c>
      <c r="D285" s="170"/>
      <c r="E285" s="170"/>
      <c r="F285" s="170"/>
      <c r="G285" s="170"/>
      <c r="H285" s="170"/>
      <c r="I285" s="38" t="s">
        <v>1039</v>
      </c>
      <c r="J285" s="168"/>
      <c r="K285" s="169"/>
    </row>
    <row r="286" spans="1:11" s="22" customFormat="1" ht="51.75" customHeight="1" outlineLevel="3">
      <c r="A286" s="76"/>
      <c r="B286" s="37" t="s">
        <v>394</v>
      </c>
      <c r="C286" s="148" t="s">
        <v>95</v>
      </c>
      <c r="D286" s="170"/>
      <c r="E286" s="170"/>
      <c r="F286" s="170"/>
      <c r="G286" s="170"/>
      <c r="H286" s="170"/>
      <c r="I286" s="38" t="s">
        <v>1040</v>
      </c>
      <c r="J286" s="168"/>
      <c r="K286" s="169"/>
    </row>
    <row r="287" spans="1:11" s="22" customFormat="1" ht="38.25" outlineLevel="3">
      <c r="A287" s="76"/>
      <c r="B287" s="37" t="s">
        <v>395</v>
      </c>
      <c r="C287" s="148" t="s">
        <v>710</v>
      </c>
      <c r="D287" s="170"/>
      <c r="E287" s="170"/>
      <c r="F287" s="170"/>
      <c r="G287" s="170"/>
      <c r="H287" s="170"/>
      <c r="I287" s="38" t="s">
        <v>711</v>
      </c>
      <c r="J287" s="168"/>
      <c r="K287" s="169"/>
    </row>
    <row r="288" spans="1:11" s="22" customFormat="1" ht="63.75" outlineLevel="3">
      <c r="A288" s="76"/>
      <c r="B288" s="37" t="s">
        <v>396</v>
      </c>
      <c r="C288" s="148" t="s">
        <v>397</v>
      </c>
      <c r="D288" s="170"/>
      <c r="E288" s="170"/>
      <c r="F288" s="170"/>
      <c r="G288" s="170"/>
      <c r="H288" s="170"/>
      <c r="I288" s="38" t="s">
        <v>712</v>
      </c>
      <c r="J288" s="168"/>
      <c r="K288" s="169"/>
    </row>
    <row r="289" spans="1:11" s="19" customFormat="1" ht="63.75" outlineLevel="3">
      <c r="A289" s="76"/>
      <c r="B289" s="37" t="s">
        <v>1041</v>
      </c>
      <c r="C289" s="148" t="s">
        <v>791</v>
      </c>
      <c r="D289" s="170"/>
      <c r="E289" s="170"/>
      <c r="F289" s="170"/>
      <c r="G289" s="170"/>
      <c r="H289" s="170"/>
      <c r="I289" s="38" t="s">
        <v>713</v>
      </c>
      <c r="J289" s="168"/>
      <c r="K289" s="169"/>
    </row>
    <row r="290" spans="1:11" s="19" customFormat="1" ht="51" outlineLevel="2">
      <c r="A290" s="76"/>
      <c r="B290" s="37" t="s">
        <v>2082</v>
      </c>
      <c r="C290" s="142" t="s">
        <v>714</v>
      </c>
      <c r="D290" s="170"/>
      <c r="E290" s="170"/>
      <c r="F290" s="170"/>
      <c r="G290" s="170"/>
      <c r="H290" s="170"/>
      <c r="I290" s="38" t="s">
        <v>1292</v>
      </c>
      <c r="J290" s="168"/>
      <c r="K290" s="169"/>
    </row>
    <row r="291" spans="1:11" s="22" customFormat="1" ht="61.5" customHeight="1" outlineLevel="3">
      <c r="A291" s="76"/>
      <c r="B291" s="37" t="s">
        <v>1212</v>
      </c>
      <c r="C291" s="148" t="s">
        <v>792</v>
      </c>
      <c r="D291" s="170"/>
      <c r="E291" s="170"/>
      <c r="F291" s="170"/>
      <c r="G291" s="170"/>
      <c r="H291" s="170"/>
      <c r="I291" s="38" t="s">
        <v>715</v>
      </c>
      <c r="J291" s="168"/>
      <c r="K291" s="169"/>
    </row>
    <row r="292" spans="1:11" s="19" customFormat="1" ht="51" outlineLevel="3">
      <c r="A292" s="76"/>
      <c r="B292" s="37" t="s">
        <v>2082</v>
      </c>
      <c r="C292" s="148" t="s">
        <v>398</v>
      </c>
      <c r="D292" s="170"/>
      <c r="E292" s="170"/>
      <c r="F292" s="170"/>
      <c r="G292" s="170"/>
      <c r="H292" s="170"/>
      <c r="I292" s="38" t="s">
        <v>716</v>
      </c>
      <c r="J292" s="168"/>
      <c r="K292" s="169"/>
    </row>
    <row r="293" spans="1:11" s="19" customFormat="1" ht="61.5" customHeight="1" outlineLevel="2">
      <c r="A293" s="76"/>
      <c r="B293" s="37" t="s">
        <v>399</v>
      </c>
      <c r="C293" s="142" t="s">
        <v>717</v>
      </c>
      <c r="D293" s="170"/>
      <c r="E293" s="170"/>
      <c r="F293" s="170"/>
      <c r="G293" s="170"/>
      <c r="H293" s="170"/>
      <c r="I293" s="38" t="s">
        <v>1293</v>
      </c>
      <c r="J293" s="168"/>
      <c r="K293" s="169"/>
    </row>
    <row r="294" spans="1:11" s="22" customFormat="1" ht="140.25" outlineLevel="3">
      <c r="A294" s="76"/>
      <c r="B294" s="37" t="s">
        <v>399</v>
      </c>
      <c r="C294" s="148" t="s">
        <v>1116</v>
      </c>
      <c r="D294" s="171"/>
      <c r="E294" s="171"/>
      <c r="F294" s="171"/>
      <c r="G294" s="171"/>
      <c r="H294" s="171"/>
      <c r="I294" s="38"/>
      <c r="J294" s="168"/>
      <c r="K294" s="169"/>
    </row>
    <row r="295" spans="1:11" s="19" customFormat="1" ht="75" customHeight="1" outlineLevel="2">
      <c r="A295" s="76"/>
      <c r="B295" s="37" t="s">
        <v>399</v>
      </c>
      <c r="C295" s="142" t="s">
        <v>793</v>
      </c>
      <c r="D295" s="170"/>
      <c r="E295" s="170"/>
      <c r="F295" s="170"/>
      <c r="G295" s="170"/>
      <c r="H295" s="170"/>
      <c r="I295" s="38" t="s">
        <v>1294</v>
      </c>
      <c r="J295" s="168"/>
      <c r="K295" s="169"/>
    </row>
    <row r="296" spans="1:11" s="19" customFormat="1" ht="61.5" customHeight="1" outlineLevel="2">
      <c r="A296" s="76"/>
      <c r="B296" s="37" t="s">
        <v>752</v>
      </c>
      <c r="C296" s="142" t="s">
        <v>718</v>
      </c>
      <c r="D296" s="170"/>
      <c r="E296" s="170"/>
      <c r="F296" s="170"/>
      <c r="G296" s="170"/>
      <c r="H296" s="170"/>
      <c r="I296" s="38" t="s">
        <v>1295</v>
      </c>
      <c r="J296" s="168"/>
      <c r="K296" s="169"/>
    </row>
    <row r="297" spans="1:11" s="19" customFormat="1" ht="36.75" customHeight="1" outlineLevel="2">
      <c r="A297" s="76"/>
      <c r="B297" s="37" t="s">
        <v>389</v>
      </c>
      <c r="C297" s="142" t="s">
        <v>719</v>
      </c>
      <c r="D297" s="170"/>
      <c r="E297" s="170"/>
      <c r="F297" s="170"/>
      <c r="G297" s="170"/>
      <c r="H297" s="170"/>
      <c r="I297" s="38" t="s">
        <v>1296</v>
      </c>
      <c r="J297" s="168"/>
      <c r="K297" s="169"/>
    </row>
    <row r="298" spans="1:11" s="19" customFormat="1" ht="102" outlineLevel="2">
      <c r="A298" s="76"/>
      <c r="B298" s="37" t="s">
        <v>753</v>
      </c>
      <c r="C298" s="142" t="s">
        <v>400</v>
      </c>
      <c r="D298" s="170"/>
      <c r="E298" s="170"/>
      <c r="F298" s="170"/>
      <c r="G298" s="170"/>
      <c r="H298" s="170"/>
      <c r="I298" s="38" t="s">
        <v>720</v>
      </c>
      <c r="J298" s="168"/>
      <c r="K298" s="169"/>
    </row>
    <row r="299" spans="1:11" ht="76.5">
      <c r="A299" s="76"/>
      <c r="B299" s="35" t="s">
        <v>107</v>
      </c>
      <c r="C299" s="139" t="s">
        <v>721</v>
      </c>
      <c r="D299" s="3">
        <f>SUM(D300,D328,D404,D416,D421,D457,D497,D516,D536,D575,D586,D600,D645,D661)+COUNTIF(D585:H585,"R")+COUNTIF(D660:H660,"R")</f>
        <v>0</v>
      </c>
      <c r="E299" s="4">
        <f>SUM(E300,E328,E404,E416,E421,E457,E497,E516,E536,E575,E586,E600,E645,E661)+COUNTIF(D585:H585,"Y")+COUNTIF(D660:H660,"Y")</f>
        <v>0</v>
      </c>
      <c r="F299" s="5">
        <f>SUM(F300,F328,F404,F416,F421,F457,F497,F516,F536,F575,F586,F600,F645,F661)+COUNTIF(D585:H585,"G")+COUNTIF(D660:H660,"G")</f>
        <v>0</v>
      </c>
      <c r="G299" s="6">
        <f>SUM(G300,G328,G404,G416,G421,G457,G497,G516,G536,G575,G586,G600,G645,G661)+COUNTIF(D585:H585,"U")+COUNTIF(D660:H660,"U")</f>
        <v>0</v>
      </c>
      <c r="H299" s="7">
        <f>SUM(H300,H328,H404,H416,H421,H457,H497,H516,H536,H575,H586,H600,H645,H661)+COUNTIF(D585:H585,"NA")+COUNTIF(D660:H660,"NA")</f>
        <v>0</v>
      </c>
      <c r="I299" s="39">
        <v>7</v>
      </c>
      <c r="J299" s="168"/>
      <c r="K299" s="169"/>
    </row>
    <row r="300" spans="1:11" ht="63.75" outlineLevel="1">
      <c r="A300" s="76"/>
      <c r="B300" s="35" t="s">
        <v>127</v>
      </c>
      <c r="C300" s="143" t="s">
        <v>146</v>
      </c>
      <c r="D300" s="6">
        <f>COUNTIF(D301:H327,"R")</f>
        <v>0</v>
      </c>
      <c r="E300" s="6">
        <f>COUNTIF(D301:H327,"Y")</f>
        <v>0</v>
      </c>
      <c r="F300" s="6">
        <f>COUNTIF(D301:H327,"G")</f>
        <v>0</v>
      </c>
      <c r="G300" s="6">
        <f>COUNTIF(D301:H327,"U")</f>
        <v>0</v>
      </c>
      <c r="H300" s="6">
        <f>COUNTIF(D301:H327,"NA")</f>
        <v>0</v>
      </c>
      <c r="I300" s="39" t="s">
        <v>1994</v>
      </c>
      <c r="J300" s="168"/>
      <c r="K300" s="169"/>
    </row>
    <row r="301" spans="1:11" ht="38.25" outlineLevel="2">
      <c r="A301" s="76"/>
      <c r="B301" s="35" t="s">
        <v>145</v>
      </c>
      <c r="C301" s="141" t="s">
        <v>147</v>
      </c>
      <c r="D301" s="170"/>
      <c r="E301" s="170"/>
      <c r="F301" s="170"/>
      <c r="G301" s="170"/>
      <c r="H301" s="170"/>
      <c r="I301" s="39" t="s">
        <v>238</v>
      </c>
      <c r="J301" s="168"/>
      <c r="K301" s="169"/>
    </row>
    <row r="302" spans="1:11" ht="38.25" outlineLevel="3">
      <c r="A302" s="76"/>
      <c r="B302" s="35" t="s">
        <v>1323</v>
      </c>
      <c r="C302" s="148" t="s">
        <v>663</v>
      </c>
      <c r="D302" s="170"/>
      <c r="E302" s="170"/>
      <c r="F302" s="170"/>
      <c r="G302" s="170"/>
      <c r="H302" s="170"/>
      <c r="I302" s="39" t="s">
        <v>924</v>
      </c>
      <c r="J302" s="168"/>
      <c r="K302" s="169"/>
    </row>
    <row r="303" spans="1:11" ht="51" outlineLevel="3">
      <c r="A303" s="76"/>
      <c r="B303" s="35" t="s">
        <v>1210</v>
      </c>
      <c r="C303" s="148" t="s">
        <v>664</v>
      </c>
      <c r="D303" s="170"/>
      <c r="E303" s="170"/>
      <c r="F303" s="170"/>
      <c r="G303" s="170"/>
      <c r="H303" s="170"/>
      <c r="I303" s="39" t="s">
        <v>925</v>
      </c>
      <c r="J303" s="168"/>
      <c r="K303" s="169"/>
    </row>
    <row r="304" spans="1:11" ht="51" outlineLevel="3">
      <c r="A304" s="76"/>
      <c r="B304" s="35" t="s">
        <v>353</v>
      </c>
      <c r="C304" s="148" t="s">
        <v>251</v>
      </c>
      <c r="D304" s="170"/>
      <c r="E304" s="170"/>
      <c r="F304" s="170"/>
      <c r="G304" s="170"/>
      <c r="H304" s="170"/>
      <c r="I304" s="39" t="s">
        <v>1297</v>
      </c>
      <c r="J304" s="168"/>
      <c r="K304" s="169"/>
    </row>
    <row r="305" spans="1:11" ht="89.25" outlineLevel="3">
      <c r="A305" s="76"/>
      <c r="B305" s="35" t="s">
        <v>342</v>
      </c>
      <c r="C305" s="148" t="s">
        <v>2085</v>
      </c>
      <c r="D305" s="170"/>
      <c r="E305" s="170"/>
      <c r="F305" s="170"/>
      <c r="G305" s="170"/>
      <c r="H305" s="170"/>
      <c r="I305" s="39" t="s">
        <v>1298</v>
      </c>
      <c r="J305" s="168"/>
      <c r="K305" s="169"/>
    </row>
    <row r="306" spans="1:11" ht="51" outlineLevel="3">
      <c r="A306" s="76"/>
      <c r="B306" s="35" t="s">
        <v>1323</v>
      </c>
      <c r="C306" s="148" t="s">
        <v>2086</v>
      </c>
      <c r="D306" s="170"/>
      <c r="E306" s="170"/>
      <c r="F306" s="170"/>
      <c r="G306" s="170"/>
      <c r="H306" s="170"/>
      <c r="I306" s="39" t="s">
        <v>1299</v>
      </c>
      <c r="J306" s="168"/>
      <c r="K306" s="169"/>
    </row>
    <row r="307" spans="1:11" ht="51" outlineLevel="3">
      <c r="A307" s="76"/>
      <c r="B307" s="35" t="s">
        <v>1323</v>
      </c>
      <c r="C307" s="148" t="s">
        <v>893</v>
      </c>
      <c r="D307" s="170"/>
      <c r="E307" s="170"/>
      <c r="F307" s="170"/>
      <c r="G307" s="170"/>
      <c r="H307" s="170"/>
      <c r="I307" s="39" t="s">
        <v>1300</v>
      </c>
      <c r="J307" s="168"/>
      <c r="K307" s="169"/>
    </row>
    <row r="308" spans="1:11" ht="38.25" outlineLevel="3">
      <c r="A308" s="76"/>
      <c r="B308" s="35" t="s">
        <v>1323</v>
      </c>
      <c r="C308" s="148" t="s">
        <v>843</v>
      </c>
      <c r="D308" s="170"/>
      <c r="E308" s="170"/>
      <c r="F308" s="170"/>
      <c r="G308" s="170"/>
      <c r="H308" s="170"/>
      <c r="I308" s="39" t="s">
        <v>1301</v>
      </c>
      <c r="J308" s="168"/>
      <c r="K308" s="169"/>
    </row>
    <row r="309" spans="1:11" ht="51" outlineLevel="3">
      <c r="A309" s="76"/>
      <c r="B309" s="35" t="s">
        <v>1323</v>
      </c>
      <c r="C309" s="148" t="s">
        <v>894</v>
      </c>
      <c r="D309" s="170"/>
      <c r="E309" s="170"/>
      <c r="F309" s="170"/>
      <c r="G309" s="170"/>
      <c r="H309" s="170"/>
      <c r="I309" s="39" t="s">
        <v>1302</v>
      </c>
      <c r="J309" s="168"/>
      <c r="K309" s="169"/>
    </row>
    <row r="310" spans="1:11" ht="63.75" outlineLevel="2">
      <c r="A310" s="76"/>
      <c r="B310" s="35" t="s">
        <v>170</v>
      </c>
      <c r="C310" s="141" t="s">
        <v>148</v>
      </c>
      <c r="D310" s="170"/>
      <c r="E310" s="170"/>
      <c r="F310" s="170"/>
      <c r="G310" s="170"/>
      <c r="H310" s="170"/>
      <c r="I310" s="39" t="s">
        <v>239</v>
      </c>
      <c r="J310" s="168"/>
      <c r="K310" s="169"/>
    </row>
    <row r="311" spans="1:11" s="22" customFormat="1" ht="38.25" outlineLevel="3">
      <c r="A311" s="76"/>
      <c r="B311" s="35" t="s">
        <v>928</v>
      </c>
      <c r="C311" s="148" t="s">
        <v>2087</v>
      </c>
      <c r="D311" s="170"/>
      <c r="E311" s="170"/>
      <c r="F311" s="170"/>
      <c r="G311" s="170"/>
      <c r="H311" s="170"/>
      <c r="I311" s="38" t="s">
        <v>1079</v>
      </c>
      <c r="J311" s="168"/>
      <c r="K311" s="169"/>
    </row>
    <row r="312" spans="1:11" s="22" customFormat="1" ht="63.75" outlineLevel="3">
      <c r="A312" s="76"/>
      <c r="B312" s="35" t="s">
        <v>1323</v>
      </c>
      <c r="C312" s="148" t="s">
        <v>566</v>
      </c>
      <c r="D312" s="170"/>
      <c r="E312" s="170"/>
      <c r="F312" s="170"/>
      <c r="G312" s="170"/>
      <c r="H312" s="170"/>
      <c r="I312" s="38" t="s">
        <v>944</v>
      </c>
      <c r="J312" s="168"/>
      <c r="K312" s="169"/>
    </row>
    <row r="313" spans="1:11" s="22" customFormat="1" ht="76.5" outlineLevel="3">
      <c r="A313" s="76"/>
      <c r="B313" s="35" t="s">
        <v>2088</v>
      </c>
      <c r="C313" s="148" t="s">
        <v>567</v>
      </c>
      <c r="D313" s="170"/>
      <c r="E313" s="170"/>
      <c r="F313" s="170"/>
      <c r="G313" s="170"/>
      <c r="H313" s="170"/>
      <c r="I313" s="38" t="s">
        <v>946</v>
      </c>
      <c r="J313" s="168"/>
      <c r="K313" s="169"/>
    </row>
    <row r="314" spans="1:11" s="22" customFormat="1" ht="63.75" outlineLevel="3">
      <c r="A314" s="76"/>
      <c r="B314" s="35" t="s">
        <v>2067</v>
      </c>
      <c r="C314" s="148" t="s">
        <v>568</v>
      </c>
      <c r="D314" s="170"/>
      <c r="E314" s="170"/>
      <c r="F314" s="170"/>
      <c r="G314" s="170"/>
      <c r="H314" s="170"/>
      <c r="I314" s="38" t="s">
        <v>945</v>
      </c>
      <c r="J314" s="168"/>
      <c r="K314" s="169"/>
    </row>
    <row r="315" spans="1:11" s="19" customFormat="1" ht="38.25" outlineLevel="3">
      <c r="A315" s="76"/>
      <c r="B315" s="35" t="s">
        <v>1618</v>
      </c>
      <c r="C315" s="148" t="s">
        <v>569</v>
      </c>
      <c r="D315" s="170"/>
      <c r="E315" s="170"/>
      <c r="F315" s="170"/>
      <c r="G315" s="170"/>
      <c r="H315" s="170"/>
      <c r="I315" s="38" t="s">
        <v>947</v>
      </c>
      <c r="J315" s="168"/>
      <c r="K315" s="169"/>
    </row>
    <row r="316" spans="1:11" s="19" customFormat="1" ht="38.25" outlineLevel="3">
      <c r="A316" s="76"/>
      <c r="B316" s="35" t="s">
        <v>252</v>
      </c>
      <c r="C316" s="148" t="s">
        <v>570</v>
      </c>
      <c r="D316" s="170"/>
      <c r="E316" s="170"/>
      <c r="F316" s="170"/>
      <c r="G316" s="170"/>
      <c r="H316" s="170"/>
      <c r="I316" s="38" t="s">
        <v>948</v>
      </c>
      <c r="J316" s="168"/>
      <c r="K316" s="169"/>
    </row>
    <row r="317" spans="1:11" s="22" customFormat="1" ht="51" outlineLevel="3">
      <c r="A317" s="76"/>
      <c r="B317" s="35" t="s">
        <v>1324</v>
      </c>
      <c r="C317" s="148" t="s">
        <v>571</v>
      </c>
      <c r="D317" s="170"/>
      <c r="E317" s="170"/>
      <c r="F317" s="170"/>
      <c r="G317" s="170"/>
      <c r="H317" s="170"/>
      <c r="I317" s="38" t="s">
        <v>949</v>
      </c>
      <c r="J317" s="168"/>
      <c r="K317" s="169"/>
    </row>
    <row r="318" spans="1:11" s="22" customFormat="1" ht="63" customHeight="1" outlineLevel="3">
      <c r="A318" s="76"/>
      <c r="B318" s="35" t="s">
        <v>2089</v>
      </c>
      <c r="C318" s="148" t="s">
        <v>195</v>
      </c>
      <c r="D318" s="170"/>
      <c r="E318" s="170"/>
      <c r="F318" s="170"/>
      <c r="G318" s="170"/>
      <c r="H318" s="170"/>
      <c r="I318" s="38" t="s">
        <v>950</v>
      </c>
      <c r="J318" s="168"/>
      <c r="K318" s="169"/>
    </row>
    <row r="319" spans="1:11" s="22" customFormat="1" ht="51" outlineLevel="3">
      <c r="A319" s="76"/>
      <c r="B319" s="35" t="s">
        <v>928</v>
      </c>
      <c r="C319" s="148" t="s">
        <v>572</v>
      </c>
      <c r="D319" s="170"/>
      <c r="E319" s="170"/>
      <c r="F319" s="170"/>
      <c r="G319" s="170"/>
      <c r="H319" s="170"/>
      <c r="I319" s="38" t="s">
        <v>951</v>
      </c>
      <c r="J319" s="168"/>
      <c r="K319" s="169"/>
    </row>
    <row r="320" spans="1:11" s="22" customFormat="1" ht="38.25" outlineLevel="3">
      <c r="A320" s="76"/>
      <c r="B320" s="35" t="s">
        <v>2067</v>
      </c>
      <c r="C320" s="148" t="s">
        <v>573</v>
      </c>
      <c r="D320" s="170"/>
      <c r="E320" s="170"/>
      <c r="F320" s="170"/>
      <c r="G320" s="170"/>
      <c r="H320" s="170"/>
      <c r="I320" s="38" t="s">
        <v>952</v>
      </c>
      <c r="J320" s="168"/>
      <c r="K320" s="169"/>
    </row>
    <row r="321" spans="1:11" s="22" customFormat="1" ht="51" outlineLevel="3">
      <c r="A321" s="76"/>
      <c r="B321" s="35" t="s">
        <v>1323</v>
      </c>
      <c r="C321" s="148" t="s">
        <v>574</v>
      </c>
      <c r="D321" s="170"/>
      <c r="E321" s="170"/>
      <c r="F321" s="170"/>
      <c r="G321" s="170"/>
      <c r="H321" s="170"/>
      <c r="I321" s="38" t="s">
        <v>575</v>
      </c>
      <c r="J321" s="168"/>
      <c r="K321" s="169"/>
    </row>
    <row r="322" spans="1:11" s="19" customFormat="1" ht="51" customHeight="1" outlineLevel="2">
      <c r="A322" s="76"/>
      <c r="B322" s="35" t="s">
        <v>2090</v>
      </c>
      <c r="C322" s="142" t="s">
        <v>576</v>
      </c>
      <c r="D322" s="170"/>
      <c r="E322" s="170"/>
      <c r="F322" s="170"/>
      <c r="G322" s="170"/>
      <c r="H322" s="170"/>
      <c r="I322" s="38" t="s">
        <v>240</v>
      </c>
      <c r="J322" s="168"/>
      <c r="K322" s="169"/>
    </row>
    <row r="323" spans="1:11" s="19" customFormat="1" ht="51" outlineLevel="2">
      <c r="A323" s="76"/>
      <c r="B323" s="37" t="s">
        <v>928</v>
      </c>
      <c r="C323" s="142" t="s">
        <v>577</v>
      </c>
      <c r="D323" s="170"/>
      <c r="E323" s="170"/>
      <c r="F323" s="170"/>
      <c r="G323" s="170"/>
      <c r="H323" s="170"/>
      <c r="I323" s="38" t="s">
        <v>953</v>
      </c>
      <c r="J323" s="168"/>
      <c r="K323" s="169"/>
    </row>
    <row r="324" spans="1:11" s="19" customFormat="1" ht="38.25" outlineLevel="2">
      <c r="A324" s="76"/>
      <c r="B324" s="35" t="s">
        <v>580</v>
      </c>
      <c r="C324" s="142" t="s">
        <v>2091</v>
      </c>
      <c r="D324" s="170"/>
      <c r="E324" s="170"/>
      <c r="F324" s="170"/>
      <c r="G324" s="170"/>
      <c r="H324" s="170"/>
      <c r="I324" s="38" t="s">
        <v>429</v>
      </c>
      <c r="J324" s="168"/>
      <c r="K324" s="169"/>
    </row>
    <row r="325" spans="1:11" s="19" customFormat="1" ht="63.75" outlineLevel="3">
      <c r="A325" s="76"/>
      <c r="B325" s="35" t="s">
        <v>580</v>
      </c>
      <c r="C325" s="148" t="s">
        <v>2092</v>
      </c>
      <c r="D325" s="170"/>
      <c r="E325" s="170"/>
      <c r="F325" s="170"/>
      <c r="G325" s="170"/>
      <c r="H325" s="170"/>
      <c r="I325" s="38" t="s">
        <v>430</v>
      </c>
      <c r="J325" s="168"/>
      <c r="K325" s="169"/>
    </row>
    <row r="326" spans="1:11" s="19" customFormat="1" ht="51" outlineLevel="3">
      <c r="A326" s="76"/>
      <c r="B326" s="35" t="s">
        <v>928</v>
      </c>
      <c r="C326" s="148" t="s">
        <v>780</v>
      </c>
      <c r="D326" s="170"/>
      <c r="E326" s="170"/>
      <c r="F326" s="170"/>
      <c r="G326" s="170"/>
      <c r="H326" s="170"/>
      <c r="I326" s="38" t="s">
        <v>431</v>
      </c>
      <c r="J326" s="168"/>
      <c r="K326" s="169"/>
    </row>
    <row r="327" spans="1:11" s="19" customFormat="1" ht="51" outlineLevel="3">
      <c r="A327" s="76"/>
      <c r="B327" s="35" t="s">
        <v>928</v>
      </c>
      <c r="C327" s="148" t="s">
        <v>579</v>
      </c>
      <c r="D327" s="170"/>
      <c r="E327" s="170"/>
      <c r="F327" s="170"/>
      <c r="G327" s="170"/>
      <c r="H327" s="170"/>
      <c r="I327" s="38" t="s">
        <v>578</v>
      </c>
      <c r="J327" s="168"/>
      <c r="K327" s="169"/>
    </row>
    <row r="328" spans="1:11" s="19" customFormat="1" ht="63.75" outlineLevel="1">
      <c r="A328" s="76"/>
      <c r="B328" s="35" t="s">
        <v>111</v>
      </c>
      <c r="C328" s="143" t="s">
        <v>1561</v>
      </c>
      <c r="D328" s="6">
        <f>COUNTIF(D329:H403,"R")</f>
        <v>0</v>
      </c>
      <c r="E328" s="6">
        <f>COUNTIF(D329:H403,"Y")</f>
        <v>0</v>
      </c>
      <c r="F328" s="6">
        <f>COUNTIF(D329:H403,"G")</f>
        <v>0</v>
      </c>
      <c r="G328" s="6">
        <f>COUNTIF(D329:H403,"U")</f>
        <v>0</v>
      </c>
      <c r="H328" s="6">
        <f>COUNTIF(D329:H403,"NA")</f>
        <v>0</v>
      </c>
      <c r="I328" s="38" t="s">
        <v>1995</v>
      </c>
      <c r="J328" s="168"/>
      <c r="K328" s="169"/>
    </row>
    <row r="329" spans="1:11" s="19" customFormat="1" ht="38.25" outlineLevel="2">
      <c r="A329" s="76"/>
      <c r="B329" s="37" t="s">
        <v>2046</v>
      </c>
      <c r="C329" s="142" t="s">
        <v>2093</v>
      </c>
      <c r="D329" s="170"/>
      <c r="E329" s="170"/>
      <c r="F329" s="170"/>
      <c r="G329" s="170"/>
      <c r="H329" s="170"/>
      <c r="I329" s="38" t="s">
        <v>1192</v>
      </c>
      <c r="J329" s="168"/>
      <c r="K329" s="169"/>
    </row>
    <row r="330" spans="1:11" s="19" customFormat="1" ht="25.5" outlineLevel="3">
      <c r="A330" s="76"/>
      <c r="B330" s="37" t="s">
        <v>928</v>
      </c>
      <c r="C330" s="148" t="s">
        <v>667</v>
      </c>
      <c r="D330" s="170"/>
      <c r="E330" s="170"/>
      <c r="F330" s="170"/>
      <c r="G330" s="170"/>
      <c r="H330" s="170"/>
      <c r="I330" s="38" t="s">
        <v>954</v>
      </c>
      <c r="J330" s="168"/>
      <c r="K330" s="169"/>
    </row>
    <row r="331" spans="1:11" s="19" customFormat="1" ht="25.5" outlineLevel="3">
      <c r="A331" s="76"/>
      <c r="B331" s="37" t="s">
        <v>928</v>
      </c>
      <c r="C331" s="148" t="s">
        <v>668</v>
      </c>
      <c r="D331" s="170"/>
      <c r="E331" s="170"/>
      <c r="F331" s="170"/>
      <c r="G331" s="170"/>
      <c r="H331" s="170"/>
      <c r="I331" s="38" t="s">
        <v>955</v>
      </c>
      <c r="J331" s="168"/>
      <c r="K331" s="169"/>
    </row>
    <row r="332" spans="1:11" s="19" customFormat="1" ht="51" outlineLevel="3">
      <c r="A332" s="76"/>
      <c r="B332" s="37" t="s">
        <v>928</v>
      </c>
      <c r="C332" s="148" t="s">
        <v>2094</v>
      </c>
      <c r="D332" s="170"/>
      <c r="E332" s="170"/>
      <c r="F332" s="170"/>
      <c r="G332" s="170"/>
      <c r="H332" s="170"/>
      <c r="I332" s="38" t="s">
        <v>956</v>
      </c>
      <c r="J332" s="168"/>
      <c r="K332" s="169"/>
    </row>
    <row r="333" spans="1:11" s="19" customFormat="1" ht="25.5" outlineLevel="3">
      <c r="A333" s="76"/>
      <c r="B333" s="37" t="s">
        <v>2046</v>
      </c>
      <c r="C333" s="148" t="s">
        <v>2096</v>
      </c>
      <c r="D333" s="170"/>
      <c r="E333" s="170"/>
      <c r="F333" s="170"/>
      <c r="G333" s="170"/>
      <c r="H333" s="170"/>
      <c r="I333" s="38" t="s">
        <v>957</v>
      </c>
      <c r="J333" s="168"/>
      <c r="K333" s="169"/>
    </row>
    <row r="334" spans="1:11" s="19" customFormat="1" ht="25.5" outlineLevel="3">
      <c r="A334" s="76"/>
      <c r="B334" s="37" t="s">
        <v>928</v>
      </c>
      <c r="C334" s="148" t="s">
        <v>2095</v>
      </c>
      <c r="D334" s="170"/>
      <c r="E334" s="170"/>
      <c r="F334" s="170"/>
      <c r="G334" s="170"/>
      <c r="H334" s="170"/>
      <c r="I334" s="38" t="s">
        <v>958</v>
      </c>
      <c r="J334" s="168"/>
      <c r="K334" s="169"/>
    </row>
    <row r="335" spans="1:11" s="19" customFormat="1" ht="76.5" outlineLevel="2">
      <c r="A335" s="76"/>
      <c r="B335" s="37" t="s">
        <v>342</v>
      </c>
      <c r="C335" s="142" t="s">
        <v>1985</v>
      </c>
      <c r="D335" s="170"/>
      <c r="E335" s="170"/>
      <c r="F335" s="170"/>
      <c r="G335" s="170"/>
      <c r="H335" s="170"/>
      <c r="I335" s="38" t="s">
        <v>1193</v>
      </c>
      <c r="J335" s="168"/>
      <c r="K335" s="169"/>
    </row>
    <row r="336" spans="1:11" s="19" customFormat="1" ht="38.25" outlineLevel="2">
      <c r="A336" s="76"/>
      <c r="B336" s="37" t="s">
        <v>1323</v>
      </c>
      <c r="C336" s="142" t="s">
        <v>196</v>
      </c>
      <c r="D336" s="170"/>
      <c r="E336" s="170"/>
      <c r="F336" s="170"/>
      <c r="G336" s="170"/>
      <c r="H336" s="170"/>
      <c r="I336" s="38" t="s">
        <v>241</v>
      </c>
      <c r="J336" s="168"/>
      <c r="K336" s="169"/>
    </row>
    <row r="337" spans="1:11" s="19" customFormat="1" ht="26.25" customHeight="1" outlineLevel="3">
      <c r="A337" s="76"/>
      <c r="B337" s="37" t="s">
        <v>928</v>
      </c>
      <c r="C337" s="148" t="s">
        <v>669</v>
      </c>
      <c r="D337" s="170"/>
      <c r="E337" s="170"/>
      <c r="F337" s="170"/>
      <c r="G337" s="170"/>
      <c r="H337" s="170"/>
      <c r="I337" s="38" t="s">
        <v>1792</v>
      </c>
      <c r="J337" s="168"/>
      <c r="K337" s="169"/>
    </row>
    <row r="338" spans="1:11" s="19" customFormat="1" ht="63.75" outlineLevel="3">
      <c r="A338" s="76"/>
      <c r="B338" s="37" t="s">
        <v>2067</v>
      </c>
      <c r="C338" s="148" t="s">
        <v>2040</v>
      </c>
      <c r="D338" s="170"/>
      <c r="E338" s="170"/>
      <c r="F338" s="170"/>
      <c r="G338" s="170"/>
      <c r="H338" s="170"/>
      <c r="I338" s="38" t="s">
        <v>1602</v>
      </c>
      <c r="J338" s="168"/>
      <c r="K338" s="169"/>
    </row>
    <row r="339" spans="1:11" s="19" customFormat="1" ht="25.5" outlineLevel="3">
      <c r="A339" s="76"/>
      <c r="B339" s="37" t="s">
        <v>928</v>
      </c>
      <c r="C339" s="148" t="s">
        <v>1827</v>
      </c>
      <c r="D339" s="170"/>
      <c r="E339" s="170"/>
      <c r="F339" s="170"/>
      <c r="G339" s="170"/>
      <c r="H339" s="170"/>
      <c r="I339" s="38" t="s">
        <v>1603</v>
      </c>
      <c r="J339" s="168"/>
      <c r="K339" s="169"/>
    </row>
    <row r="340" spans="1:11" s="19" customFormat="1" ht="38.25" outlineLevel="3">
      <c r="A340" s="76"/>
      <c r="B340" s="37" t="s">
        <v>1323</v>
      </c>
      <c r="C340" s="148" t="s">
        <v>1221</v>
      </c>
      <c r="D340" s="170"/>
      <c r="E340" s="170"/>
      <c r="F340" s="170"/>
      <c r="G340" s="170"/>
      <c r="H340" s="170"/>
      <c r="I340" s="38" t="s">
        <v>1604</v>
      </c>
      <c r="J340" s="168"/>
      <c r="K340" s="169"/>
    </row>
    <row r="341" spans="1:11" s="19" customFormat="1" ht="25.5" outlineLevel="3">
      <c r="A341" s="76"/>
      <c r="B341" s="37" t="s">
        <v>928</v>
      </c>
      <c r="C341" s="148" t="s">
        <v>1132</v>
      </c>
      <c r="D341" s="170"/>
      <c r="E341" s="170"/>
      <c r="F341" s="170"/>
      <c r="G341" s="170"/>
      <c r="H341" s="170"/>
      <c r="I341" s="38" t="s">
        <v>1605</v>
      </c>
      <c r="J341" s="168"/>
      <c r="K341" s="169"/>
    </row>
    <row r="342" spans="1:11" s="19" customFormat="1" ht="38.25" outlineLevel="2">
      <c r="A342" s="76"/>
      <c r="B342" s="37" t="s">
        <v>928</v>
      </c>
      <c r="C342" s="142" t="s">
        <v>2097</v>
      </c>
      <c r="D342" s="170"/>
      <c r="E342" s="170"/>
      <c r="F342" s="170"/>
      <c r="G342" s="170"/>
      <c r="H342" s="170"/>
      <c r="I342" s="38" t="s">
        <v>242</v>
      </c>
      <c r="J342" s="168"/>
      <c r="K342" s="169"/>
    </row>
    <row r="343" spans="1:11" s="19" customFormat="1" ht="51" outlineLevel="3">
      <c r="A343" s="76"/>
      <c r="B343" s="37" t="s">
        <v>928</v>
      </c>
      <c r="C343" s="148" t="s">
        <v>1986</v>
      </c>
      <c r="D343" s="170"/>
      <c r="E343" s="170"/>
      <c r="F343" s="170"/>
      <c r="G343" s="170"/>
      <c r="H343" s="170"/>
      <c r="I343" s="38" t="s">
        <v>1606</v>
      </c>
      <c r="J343" s="168"/>
      <c r="K343" s="169"/>
    </row>
    <row r="344" spans="1:11" s="19" customFormat="1" ht="38.25" outlineLevel="3">
      <c r="A344" s="76"/>
      <c r="B344" s="37" t="s">
        <v>928</v>
      </c>
      <c r="C344" s="148" t="s">
        <v>1308</v>
      </c>
      <c r="D344" s="170"/>
      <c r="E344" s="170"/>
      <c r="F344" s="170"/>
      <c r="G344" s="170"/>
      <c r="H344" s="170"/>
      <c r="I344" s="38" t="s">
        <v>1607</v>
      </c>
      <c r="J344" s="168"/>
      <c r="K344" s="169"/>
    </row>
    <row r="345" spans="1:11" s="19" customFormat="1" ht="38.25" outlineLevel="3">
      <c r="A345" s="76"/>
      <c r="B345" s="37" t="s">
        <v>928</v>
      </c>
      <c r="C345" s="148" t="s">
        <v>1309</v>
      </c>
      <c r="D345" s="170"/>
      <c r="E345" s="170"/>
      <c r="F345" s="170"/>
      <c r="G345" s="170"/>
      <c r="H345" s="170"/>
      <c r="I345" s="38" t="s">
        <v>1608</v>
      </c>
      <c r="J345" s="168"/>
      <c r="K345" s="169"/>
    </row>
    <row r="346" spans="1:11" s="19" customFormat="1" ht="38.25" outlineLevel="3">
      <c r="A346" s="76"/>
      <c r="B346" s="37" t="s">
        <v>928</v>
      </c>
      <c r="C346" s="148" t="s">
        <v>1080</v>
      </c>
      <c r="D346" s="170"/>
      <c r="E346" s="170"/>
      <c r="F346" s="170"/>
      <c r="G346" s="170"/>
      <c r="H346" s="170"/>
      <c r="I346" s="38" t="s">
        <v>1609</v>
      </c>
      <c r="J346" s="168"/>
      <c r="K346" s="169"/>
    </row>
    <row r="347" spans="1:11" s="19" customFormat="1" ht="38.25" outlineLevel="3">
      <c r="A347" s="76"/>
      <c r="B347" s="37" t="s">
        <v>928</v>
      </c>
      <c r="C347" s="148" t="s">
        <v>1310</v>
      </c>
      <c r="D347" s="170"/>
      <c r="E347" s="170"/>
      <c r="F347" s="170"/>
      <c r="G347" s="170"/>
      <c r="H347" s="170"/>
      <c r="I347" s="38" t="s">
        <v>1610</v>
      </c>
      <c r="J347" s="168"/>
      <c r="K347" s="169"/>
    </row>
    <row r="348" spans="1:11" s="19" customFormat="1" ht="38.25" outlineLevel="2">
      <c r="A348" s="76"/>
      <c r="B348" s="37" t="s">
        <v>1323</v>
      </c>
      <c r="C348" s="142" t="s">
        <v>197</v>
      </c>
      <c r="D348" s="170"/>
      <c r="E348" s="170"/>
      <c r="F348" s="170"/>
      <c r="G348" s="170"/>
      <c r="H348" s="170"/>
      <c r="I348" s="38" t="s">
        <v>243</v>
      </c>
      <c r="J348" s="168"/>
      <c r="K348" s="169"/>
    </row>
    <row r="349" spans="1:11" s="19" customFormat="1" ht="38.25" outlineLevel="2">
      <c r="A349" s="76"/>
      <c r="B349" s="37" t="s">
        <v>928</v>
      </c>
      <c r="C349" s="142" t="s">
        <v>1615</v>
      </c>
      <c r="D349" s="170"/>
      <c r="E349" s="170"/>
      <c r="F349" s="170"/>
      <c r="G349" s="170"/>
      <c r="H349" s="170"/>
      <c r="I349" s="38" t="s">
        <v>244</v>
      </c>
      <c r="J349" s="168"/>
      <c r="K349" s="169"/>
    </row>
    <row r="350" spans="1:11" s="19" customFormat="1" ht="38.25" outlineLevel="2">
      <c r="A350" s="76"/>
      <c r="B350" s="37" t="s">
        <v>1323</v>
      </c>
      <c r="C350" s="142" t="s">
        <v>539</v>
      </c>
      <c r="D350" s="170"/>
      <c r="E350" s="170"/>
      <c r="F350" s="170"/>
      <c r="G350" s="170"/>
      <c r="H350" s="170"/>
      <c r="I350" s="38" t="s">
        <v>245</v>
      </c>
      <c r="J350" s="168"/>
      <c r="K350" s="169"/>
    </row>
    <row r="351" spans="1:11" s="19" customFormat="1" ht="38.25" outlineLevel="2">
      <c r="A351" s="76"/>
      <c r="B351" s="37" t="s">
        <v>1323</v>
      </c>
      <c r="C351" s="142" t="s">
        <v>559</v>
      </c>
      <c r="D351" s="170"/>
      <c r="E351" s="170"/>
      <c r="F351" s="170"/>
      <c r="G351" s="170"/>
      <c r="H351" s="170"/>
      <c r="I351" s="38" t="s">
        <v>844</v>
      </c>
      <c r="J351" s="168"/>
      <c r="K351" s="169"/>
    </row>
    <row r="352" spans="1:11" s="18" customFormat="1" ht="25.5" outlineLevel="2">
      <c r="A352" s="76"/>
      <c r="B352" s="37" t="s">
        <v>928</v>
      </c>
      <c r="C352" s="142" t="s">
        <v>1464</v>
      </c>
      <c r="D352" s="170"/>
      <c r="E352" s="170"/>
      <c r="F352" s="170"/>
      <c r="G352" s="170"/>
      <c r="H352" s="170"/>
      <c r="I352" s="38" t="s">
        <v>845</v>
      </c>
      <c r="J352" s="168"/>
      <c r="K352" s="169"/>
    </row>
    <row r="353" spans="1:11" s="19" customFormat="1" ht="38.25" outlineLevel="2">
      <c r="A353" s="76"/>
      <c r="B353" s="37" t="s">
        <v>928</v>
      </c>
      <c r="C353" s="142" t="s">
        <v>1987</v>
      </c>
      <c r="D353" s="170"/>
      <c r="E353" s="170"/>
      <c r="F353" s="170"/>
      <c r="G353" s="170"/>
      <c r="H353" s="170"/>
      <c r="I353" s="38" t="s">
        <v>1611</v>
      </c>
      <c r="J353" s="168"/>
      <c r="K353" s="169"/>
    </row>
    <row r="354" spans="1:11" s="19" customFormat="1" ht="51" outlineLevel="2">
      <c r="A354" s="76"/>
      <c r="B354" s="37" t="s">
        <v>928</v>
      </c>
      <c r="C354" s="142" t="s">
        <v>1311</v>
      </c>
      <c r="D354" s="170"/>
      <c r="E354" s="170"/>
      <c r="F354" s="170"/>
      <c r="G354" s="170"/>
      <c r="H354" s="170"/>
      <c r="I354" s="38" t="s">
        <v>1612</v>
      </c>
      <c r="J354" s="168"/>
      <c r="K354" s="169"/>
    </row>
    <row r="355" spans="1:11" s="19" customFormat="1" ht="51" outlineLevel="2">
      <c r="A355" s="76"/>
      <c r="B355" s="37" t="s">
        <v>928</v>
      </c>
      <c r="C355" s="142" t="s">
        <v>1128</v>
      </c>
      <c r="D355" s="170"/>
      <c r="E355" s="170"/>
      <c r="F355" s="170"/>
      <c r="G355" s="170"/>
      <c r="H355" s="170"/>
      <c r="I355" s="38" t="s">
        <v>1614</v>
      </c>
      <c r="J355" s="168"/>
      <c r="K355" s="169"/>
    </row>
    <row r="356" spans="1:11" s="19" customFormat="1" ht="38.25" outlineLevel="2">
      <c r="A356" s="76"/>
      <c r="B356" s="37" t="s">
        <v>928</v>
      </c>
      <c r="C356" s="142" t="s">
        <v>1127</v>
      </c>
      <c r="D356" s="170"/>
      <c r="E356" s="170"/>
      <c r="F356" s="170"/>
      <c r="G356" s="170"/>
      <c r="H356" s="170"/>
      <c r="I356" s="38" t="s">
        <v>1613</v>
      </c>
      <c r="J356" s="168"/>
      <c r="K356" s="169"/>
    </row>
    <row r="357" spans="1:11" s="19" customFormat="1" ht="51" outlineLevel="2">
      <c r="A357" s="76"/>
      <c r="B357" s="37" t="s">
        <v>691</v>
      </c>
      <c r="C357" s="142" t="s">
        <v>112</v>
      </c>
      <c r="D357" s="170"/>
      <c r="E357" s="170"/>
      <c r="F357" s="170"/>
      <c r="G357" s="170"/>
      <c r="H357" s="170"/>
      <c r="I357" s="38" t="s">
        <v>835</v>
      </c>
      <c r="J357" s="168"/>
      <c r="K357" s="169"/>
    </row>
    <row r="358" spans="1:11" s="19" customFormat="1" ht="25.5" outlineLevel="3">
      <c r="A358" s="76"/>
      <c r="B358" s="37" t="s">
        <v>928</v>
      </c>
      <c r="C358" s="148" t="s">
        <v>771</v>
      </c>
      <c r="D358" s="170"/>
      <c r="E358" s="170"/>
      <c r="F358" s="170"/>
      <c r="G358" s="170"/>
      <c r="H358" s="170"/>
      <c r="I358" s="38" t="s">
        <v>836</v>
      </c>
      <c r="J358" s="168"/>
      <c r="K358" s="169"/>
    </row>
    <row r="359" spans="1:11" s="19" customFormat="1" ht="51" outlineLevel="3">
      <c r="A359" s="76"/>
      <c r="B359" s="37" t="s">
        <v>1323</v>
      </c>
      <c r="C359" s="148" t="s">
        <v>772</v>
      </c>
      <c r="D359" s="170"/>
      <c r="E359" s="170"/>
      <c r="F359" s="170"/>
      <c r="G359" s="170"/>
      <c r="H359" s="170"/>
      <c r="I359" s="38" t="s">
        <v>837</v>
      </c>
      <c r="J359" s="168"/>
      <c r="K359" s="169"/>
    </row>
    <row r="360" spans="1:11" s="19" customFormat="1" ht="38.25" outlineLevel="3">
      <c r="A360" s="76"/>
      <c r="B360" s="37" t="s">
        <v>1323</v>
      </c>
      <c r="C360" s="148" t="s">
        <v>1081</v>
      </c>
      <c r="D360" s="170"/>
      <c r="E360" s="170"/>
      <c r="F360" s="170"/>
      <c r="G360" s="170"/>
      <c r="H360" s="170"/>
      <c r="I360" s="38" t="s">
        <v>1348</v>
      </c>
      <c r="J360" s="168"/>
      <c r="K360" s="169"/>
    </row>
    <row r="361" spans="1:11" s="19" customFormat="1" ht="76.5" outlineLevel="3">
      <c r="A361" s="76"/>
      <c r="B361" s="37" t="s">
        <v>691</v>
      </c>
      <c r="C361" s="148" t="s">
        <v>1830</v>
      </c>
      <c r="D361" s="170"/>
      <c r="E361" s="170"/>
      <c r="F361" s="170"/>
      <c r="G361" s="170"/>
      <c r="H361" s="170"/>
      <c r="I361" s="38" t="s">
        <v>1349</v>
      </c>
      <c r="J361" s="168"/>
      <c r="K361" s="169"/>
    </row>
    <row r="362" spans="1:11" s="19" customFormat="1" ht="51.75" customHeight="1" outlineLevel="3">
      <c r="A362" s="76"/>
      <c r="B362" s="37" t="s">
        <v>928</v>
      </c>
      <c r="C362" s="148" t="s">
        <v>1117</v>
      </c>
      <c r="D362" s="170"/>
      <c r="E362" s="170"/>
      <c r="F362" s="170"/>
      <c r="G362" s="170"/>
      <c r="H362" s="170"/>
      <c r="I362" s="38" t="s">
        <v>1350</v>
      </c>
      <c r="J362" s="168"/>
      <c r="K362" s="169"/>
    </row>
    <row r="363" spans="1:11" s="19" customFormat="1" ht="38.25" outlineLevel="2">
      <c r="A363" s="76"/>
      <c r="B363" s="37" t="s">
        <v>1323</v>
      </c>
      <c r="C363" s="142" t="s">
        <v>198</v>
      </c>
      <c r="D363" s="170"/>
      <c r="E363" s="170"/>
      <c r="F363" s="170"/>
      <c r="G363" s="170"/>
      <c r="H363" s="170"/>
      <c r="I363" s="38" t="s">
        <v>1351</v>
      </c>
      <c r="J363" s="168"/>
      <c r="K363" s="169"/>
    </row>
    <row r="364" spans="1:11" s="19" customFormat="1" ht="63.75" outlineLevel="2">
      <c r="A364" s="76"/>
      <c r="B364" s="37" t="s">
        <v>1323</v>
      </c>
      <c r="C364" s="142" t="s">
        <v>1312</v>
      </c>
      <c r="D364" s="170"/>
      <c r="E364" s="170"/>
      <c r="F364" s="170"/>
      <c r="G364" s="170"/>
      <c r="H364" s="170"/>
      <c r="I364" s="38" t="s">
        <v>1352</v>
      </c>
      <c r="J364" s="168"/>
      <c r="K364" s="169"/>
    </row>
    <row r="365" spans="1:11" s="19" customFormat="1" ht="38.25" outlineLevel="2">
      <c r="A365" s="76"/>
      <c r="B365" s="37" t="s">
        <v>1323</v>
      </c>
      <c r="C365" s="142" t="s">
        <v>1129</v>
      </c>
      <c r="D365" s="170"/>
      <c r="E365" s="170"/>
      <c r="F365" s="170"/>
      <c r="G365" s="170"/>
      <c r="H365" s="170"/>
      <c r="I365" s="38" t="s">
        <v>1353</v>
      </c>
      <c r="J365" s="168"/>
      <c r="K365" s="169"/>
    </row>
    <row r="366" spans="1:11" s="19" customFormat="1" ht="51" outlineLevel="2">
      <c r="A366" s="76"/>
      <c r="B366" s="37" t="s">
        <v>1323</v>
      </c>
      <c r="C366" s="142" t="s">
        <v>1130</v>
      </c>
      <c r="D366" s="170"/>
      <c r="E366" s="170"/>
      <c r="F366" s="170"/>
      <c r="G366" s="170"/>
      <c r="H366" s="170"/>
      <c r="I366" s="38" t="s">
        <v>1354</v>
      </c>
      <c r="J366" s="168"/>
      <c r="K366" s="169"/>
    </row>
    <row r="367" spans="1:11" s="19" customFormat="1" ht="100.5" customHeight="1" outlineLevel="2">
      <c r="A367" s="76"/>
      <c r="B367" s="35" t="s">
        <v>1323</v>
      </c>
      <c r="C367" s="142" t="s">
        <v>113</v>
      </c>
      <c r="D367" s="170"/>
      <c r="E367" s="170"/>
      <c r="F367" s="170"/>
      <c r="G367" s="170"/>
      <c r="H367" s="170"/>
      <c r="I367" s="38" t="s">
        <v>1633</v>
      </c>
      <c r="J367" s="168"/>
      <c r="K367" s="169"/>
    </row>
    <row r="368" spans="1:11" s="19" customFormat="1" ht="38.25" outlineLevel="3">
      <c r="A368" s="76"/>
      <c r="B368" s="37" t="s">
        <v>1323</v>
      </c>
      <c r="C368" s="148" t="s">
        <v>2053</v>
      </c>
      <c r="D368" s="170"/>
      <c r="E368" s="170"/>
      <c r="F368" s="170"/>
      <c r="G368" s="170"/>
      <c r="H368" s="170"/>
      <c r="I368" s="38" t="s">
        <v>1634</v>
      </c>
      <c r="J368" s="168"/>
      <c r="K368" s="169"/>
    </row>
    <row r="369" spans="1:11" s="19" customFormat="1" ht="38.25" outlineLevel="3">
      <c r="A369" s="76"/>
      <c r="B369" s="37" t="s">
        <v>1323</v>
      </c>
      <c r="C369" s="148" t="s">
        <v>1463</v>
      </c>
      <c r="D369" s="170"/>
      <c r="E369" s="170"/>
      <c r="F369" s="170"/>
      <c r="G369" s="170"/>
      <c r="H369" s="170"/>
      <c r="I369" s="38" t="s">
        <v>1635</v>
      </c>
      <c r="J369" s="168"/>
      <c r="K369" s="169"/>
    </row>
    <row r="370" spans="1:11" s="19" customFormat="1" ht="51" outlineLevel="3">
      <c r="A370" s="76"/>
      <c r="B370" s="37" t="s">
        <v>1323</v>
      </c>
      <c r="C370" s="148" t="s">
        <v>432</v>
      </c>
      <c r="D370" s="170"/>
      <c r="E370" s="170"/>
      <c r="F370" s="170"/>
      <c r="G370" s="170"/>
      <c r="H370" s="170"/>
      <c r="I370" s="38" t="s">
        <v>1636</v>
      </c>
      <c r="J370" s="168"/>
      <c r="K370" s="169"/>
    </row>
    <row r="371" spans="1:11" ht="38.25" outlineLevel="3">
      <c r="A371" s="76"/>
      <c r="B371" s="37" t="s">
        <v>1323</v>
      </c>
      <c r="C371" s="148" t="s">
        <v>433</v>
      </c>
      <c r="D371" s="170"/>
      <c r="E371" s="170"/>
      <c r="F371" s="170"/>
      <c r="G371" s="170"/>
      <c r="H371" s="170"/>
      <c r="I371" s="39" t="s">
        <v>1637</v>
      </c>
      <c r="J371" s="168"/>
      <c r="K371" s="169"/>
    </row>
    <row r="372" spans="1:11" ht="38.25" outlineLevel="3">
      <c r="A372" s="76"/>
      <c r="B372" s="37" t="s">
        <v>1323</v>
      </c>
      <c r="C372" s="148" t="s">
        <v>1126</v>
      </c>
      <c r="D372" s="170"/>
      <c r="E372" s="170"/>
      <c r="F372" s="170"/>
      <c r="G372" s="170"/>
      <c r="H372" s="170"/>
      <c r="I372" s="39" t="s">
        <v>1638</v>
      </c>
      <c r="J372" s="168"/>
      <c r="K372" s="169"/>
    </row>
    <row r="373" spans="1:11" ht="63.75" outlineLevel="3">
      <c r="A373" s="76"/>
      <c r="B373" s="35" t="s">
        <v>928</v>
      </c>
      <c r="C373" s="148" t="s">
        <v>1313</v>
      </c>
      <c r="D373" s="170"/>
      <c r="E373" s="170"/>
      <c r="F373" s="170"/>
      <c r="G373" s="170"/>
      <c r="H373" s="170"/>
      <c r="I373" s="39" t="s">
        <v>1639</v>
      </c>
      <c r="J373" s="168"/>
      <c r="K373" s="169"/>
    </row>
    <row r="374" spans="1:11" ht="25.5" outlineLevel="3">
      <c r="A374" s="76"/>
      <c r="B374" s="35" t="s">
        <v>928</v>
      </c>
      <c r="C374" s="148" t="s">
        <v>1131</v>
      </c>
      <c r="D374" s="170"/>
      <c r="E374" s="170"/>
      <c r="F374" s="170"/>
      <c r="G374" s="170"/>
      <c r="H374" s="170"/>
      <c r="I374" s="39" t="s">
        <v>1640</v>
      </c>
      <c r="J374" s="168"/>
      <c r="K374" s="169"/>
    </row>
    <row r="375" spans="1:11" ht="51" outlineLevel="3">
      <c r="A375" s="76"/>
      <c r="B375" s="35" t="s">
        <v>928</v>
      </c>
      <c r="C375" s="148" t="s">
        <v>1314</v>
      </c>
      <c r="D375" s="170"/>
      <c r="E375" s="170"/>
      <c r="F375" s="170"/>
      <c r="G375" s="170"/>
      <c r="H375" s="170"/>
      <c r="I375" s="39" t="s">
        <v>1641</v>
      </c>
      <c r="J375" s="168"/>
      <c r="K375" s="169"/>
    </row>
    <row r="376" spans="1:11" s="19" customFormat="1" ht="38.25" outlineLevel="2">
      <c r="A376" s="76"/>
      <c r="B376" s="37" t="s">
        <v>353</v>
      </c>
      <c r="C376" s="142" t="s">
        <v>781</v>
      </c>
      <c r="D376" s="170"/>
      <c r="E376" s="170"/>
      <c r="F376" s="170"/>
      <c r="G376" s="170"/>
      <c r="H376" s="170"/>
      <c r="I376" s="38" t="s">
        <v>1642</v>
      </c>
      <c r="J376" s="168"/>
      <c r="K376" s="169"/>
    </row>
    <row r="377" spans="1:11" s="19" customFormat="1" ht="76.5" outlineLevel="3">
      <c r="A377" s="76"/>
      <c r="B377" s="37" t="s">
        <v>353</v>
      </c>
      <c r="C377" s="148" t="s">
        <v>1988</v>
      </c>
      <c r="D377" s="170"/>
      <c r="E377" s="170"/>
      <c r="F377" s="170"/>
      <c r="G377" s="170"/>
      <c r="H377" s="170"/>
      <c r="I377" s="38" t="s">
        <v>1674</v>
      </c>
      <c r="J377" s="168"/>
      <c r="K377" s="169"/>
    </row>
    <row r="378" spans="1:11" s="19" customFormat="1" ht="63.75" outlineLevel="2">
      <c r="A378" s="76"/>
      <c r="B378" s="37" t="s">
        <v>171</v>
      </c>
      <c r="C378" s="142" t="s">
        <v>172</v>
      </c>
      <c r="D378" s="170"/>
      <c r="E378" s="170"/>
      <c r="F378" s="170"/>
      <c r="G378" s="170"/>
      <c r="H378" s="170"/>
      <c r="I378" s="38" t="s">
        <v>1643</v>
      </c>
      <c r="J378" s="168"/>
      <c r="K378" s="169"/>
    </row>
    <row r="379" spans="1:11" s="19" customFormat="1" ht="38.25" outlineLevel="3">
      <c r="A379" s="76"/>
      <c r="B379" s="37" t="s">
        <v>1323</v>
      </c>
      <c r="C379" s="148" t="s">
        <v>1617</v>
      </c>
      <c r="D379" s="170"/>
      <c r="E379" s="170"/>
      <c r="F379" s="170"/>
      <c r="G379" s="170"/>
      <c r="H379" s="170"/>
      <c r="I379" s="38" t="s">
        <v>1601</v>
      </c>
      <c r="J379" s="168"/>
      <c r="K379" s="169"/>
    </row>
    <row r="380" spans="1:11" s="18" customFormat="1" ht="38.25" outlineLevel="3">
      <c r="A380" s="76"/>
      <c r="B380" s="37" t="s">
        <v>2067</v>
      </c>
      <c r="C380" s="152" t="s">
        <v>173</v>
      </c>
      <c r="D380" s="170"/>
      <c r="E380" s="170"/>
      <c r="F380" s="170"/>
      <c r="G380" s="170"/>
      <c r="H380" s="170"/>
      <c r="I380" s="90" t="s">
        <v>1675</v>
      </c>
      <c r="J380" s="168"/>
      <c r="K380" s="169"/>
    </row>
    <row r="381" spans="1:11" s="18" customFormat="1" ht="37.5" customHeight="1" outlineLevel="3">
      <c r="A381" s="76"/>
      <c r="B381" s="37" t="s">
        <v>1323</v>
      </c>
      <c r="C381" s="152" t="s">
        <v>1334</v>
      </c>
      <c r="D381" s="170"/>
      <c r="E381" s="170"/>
      <c r="F381" s="170"/>
      <c r="G381" s="170"/>
      <c r="H381" s="170"/>
      <c r="I381" s="90" t="s">
        <v>1676</v>
      </c>
      <c r="J381" s="168"/>
      <c r="K381" s="169"/>
    </row>
    <row r="382" spans="1:11" s="18" customFormat="1" ht="51" outlineLevel="3">
      <c r="A382" s="76"/>
      <c r="B382" s="37" t="s">
        <v>928</v>
      </c>
      <c r="C382" s="152" t="s">
        <v>560</v>
      </c>
      <c r="D382" s="170"/>
      <c r="E382" s="170"/>
      <c r="F382" s="170"/>
      <c r="G382" s="170"/>
      <c r="H382" s="170"/>
      <c r="I382" s="90" t="s">
        <v>1677</v>
      </c>
      <c r="J382" s="168"/>
      <c r="K382" s="169"/>
    </row>
    <row r="383" spans="1:11" s="18" customFormat="1" ht="38.25" outlineLevel="3">
      <c r="A383" s="76"/>
      <c r="B383" s="37" t="s">
        <v>2046</v>
      </c>
      <c r="C383" s="152" t="s">
        <v>1681</v>
      </c>
      <c r="D383" s="170"/>
      <c r="E383" s="170"/>
      <c r="F383" s="170"/>
      <c r="G383" s="170"/>
      <c r="H383" s="170"/>
      <c r="I383" s="90" t="s">
        <v>1678</v>
      </c>
      <c r="J383" s="168"/>
      <c r="K383" s="169"/>
    </row>
    <row r="384" spans="1:11" s="18" customFormat="1" ht="51" outlineLevel="3">
      <c r="A384" s="76"/>
      <c r="B384" s="37" t="s">
        <v>928</v>
      </c>
      <c r="C384" s="152" t="s">
        <v>1118</v>
      </c>
      <c r="D384" s="170"/>
      <c r="E384" s="170"/>
      <c r="F384" s="170"/>
      <c r="G384" s="170"/>
      <c r="H384" s="170"/>
      <c r="I384" s="90" t="s">
        <v>1679</v>
      </c>
      <c r="J384" s="168"/>
      <c r="K384" s="169"/>
    </row>
    <row r="385" spans="1:11" s="26" customFormat="1" ht="38.25" outlineLevel="3">
      <c r="A385" s="76"/>
      <c r="B385" s="37" t="s">
        <v>174</v>
      </c>
      <c r="C385" s="152" t="s">
        <v>1682</v>
      </c>
      <c r="D385" s="170"/>
      <c r="E385" s="170"/>
      <c r="F385" s="170"/>
      <c r="G385" s="170"/>
      <c r="H385" s="170"/>
      <c r="I385" s="90" t="s">
        <v>1680</v>
      </c>
      <c r="J385" s="168"/>
      <c r="K385" s="169"/>
    </row>
    <row r="386" spans="1:11" s="26" customFormat="1" ht="38.25" outlineLevel="4">
      <c r="A386" s="76"/>
      <c r="B386" s="37" t="s">
        <v>1323</v>
      </c>
      <c r="C386" s="153" t="s">
        <v>1260</v>
      </c>
      <c r="D386" s="170"/>
      <c r="E386" s="170"/>
      <c r="F386" s="170"/>
      <c r="G386" s="170"/>
      <c r="H386" s="170"/>
      <c r="I386" s="90" t="s">
        <v>695</v>
      </c>
      <c r="J386" s="168"/>
      <c r="K386" s="169"/>
    </row>
    <row r="387" spans="1:11" s="26" customFormat="1" ht="38.25" outlineLevel="4">
      <c r="A387" s="76"/>
      <c r="B387" s="37" t="s">
        <v>1323</v>
      </c>
      <c r="C387" s="153" t="s">
        <v>1261</v>
      </c>
      <c r="D387" s="170"/>
      <c r="E387" s="170"/>
      <c r="F387" s="170"/>
      <c r="G387" s="170"/>
      <c r="H387" s="170"/>
      <c r="I387" s="90" t="s">
        <v>696</v>
      </c>
      <c r="J387" s="168"/>
      <c r="K387" s="169"/>
    </row>
    <row r="388" spans="1:11" s="18" customFormat="1" ht="51" outlineLevel="4">
      <c r="A388" s="76"/>
      <c r="B388" s="37" t="s">
        <v>2098</v>
      </c>
      <c r="C388" s="153" t="s">
        <v>1262</v>
      </c>
      <c r="D388" s="170"/>
      <c r="E388" s="170"/>
      <c r="F388" s="170"/>
      <c r="G388" s="170"/>
      <c r="H388" s="170"/>
      <c r="I388" s="90" t="s">
        <v>697</v>
      </c>
      <c r="J388" s="168"/>
      <c r="K388" s="169"/>
    </row>
    <row r="389" spans="1:11" s="18" customFormat="1" ht="38.25" outlineLevel="3">
      <c r="A389" s="76"/>
      <c r="B389" s="37" t="s">
        <v>928</v>
      </c>
      <c r="C389" s="152" t="s">
        <v>2052</v>
      </c>
      <c r="D389" s="170"/>
      <c r="E389" s="170"/>
      <c r="F389" s="170"/>
      <c r="G389" s="170"/>
      <c r="H389" s="170"/>
      <c r="I389" s="90" t="s">
        <v>1683</v>
      </c>
      <c r="J389" s="168"/>
      <c r="K389" s="169"/>
    </row>
    <row r="390" spans="1:11" s="18" customFormat="1" ht="38.25" outlineLevel="3">
      <c r="A390" s="76"/>
      <c r="B390" s="37" t="s">
        <v>2099</v>
      </c>
      <c r="C390" s="152" t="s">
        <v>2100</v>
      </c>
      <c r="D390" s="170"/>
      <c r="E390" s="170"/>
      <c r="F390" s="170"/>
      <c r="G390" s="170"/>
      <c r="H390" s="170"/>
      <c r="I390" s="90" t="s">
        <v>1684</v>
      </c>
      <c r="J390" s="168"/>
      <c r="K390" s="169"/>
    </row>
    <row r="391" spans="1:11" s="18" customFormat="1" ht="51" outlineLevel="4">
      <c r="A391" s="76"/>
      <c r="B391" s="37" t="s">
        <v>1324</v>
      </c>
      <c r="C391" s="152" t="s">
        <v>1560</v>
      </c>
      <c r="D391" s="170"/>
      <c r="E391" s="170"/>
      <c r="F391" s="170"/>
      <c r="G391" s="170"/>
      <c r="H391" s="170"/>
      <c r="I391" s="90" t="s">
        <v>920</v>
      </c>
      <c r="J391" s="168"/>
      <c r="K391" s="169"/>
    </row>
    <row r="392" spans="1:11" s="18" customFormat="1" ht="63.75" outlineLevel="4">
      <c r="A392" s="76"/>
      <c r="B392" s="37" t="s">
        <v>1324</v>
      </c>
      <c r="C392" s="152" t="s">
        <v>1087</v>
      </c>
      <c r="D392" s="170"/>
      <c r="E392" s="170"/>
      <c r="F392" s="170"/>
      <c r="G392" s="170"/>
      <c r="H392" s="170"/>
      <c r="I392" s="90" t="s">
        <v>1685</v>
      </c>
      <c r="J392" s="168"/>
      <c r="K392" s="169"/>
    </row>
    <row r="393" spans="1:11" s="18" customFormat="1" ht="38.25" outlineLevel="3">
      <c r="A393" s="76"/>
      <c r="B393" s="37" t="s">
        <v>1324</v>
      </c>
      <c r="C393" s="152" t="s">
        <v>2101</v>
      </c>
      <c r="D393" s="170"/>
      <c r="E393" s="170"/>
      <c r="F393" s="170"/>
      <c r="G393" s="170"/>
      <c r="H393" s="170"/>
      <c r="I393" s="90" t="s">
        <v>921</v>
      </c>
      <c r="J393" s="168"/>
      <c r="K393" s="169"/>
    </row>
    <row r="394" spans="1:11" s="18" customFormat="1" ht="38.25" outlineLevel="3">
      <c r="A394" s="76"/>
      <c r="B394" s="37" t="s">
        <v>1324</v>
      </c>
      <c r="C394" s="152" t="s">
        <v>1088</v>
      </c>
      <c r="D394" s="170"/>
      <c r="E394" s="170"/>
      <c r="F394" s="170"/>
      <c r="G394" s="170"/>
      <c r="H394" s="170"/>
      <c r="I394" s="90" t="s">
        <v>1413</v>
      </c>
      <c r="J394" s="168"/>
      <c r="K394" s="169"/>
    </row>
    <row r="395" spans="1:11" s="18" customFormat="1" ht="38.25" outlineLevel="3">
      <c r="A395" s="76"/>
      <c r="B395" s="37" t="s">
        <v>1324</v>
      </c>
      <c r="C395" s="152" t="s">
        <v>1089</v>
      </c>
      <c r="D395" s="170"/>
      <c r="E395" s="170"/>
      <c r="F395" s="170"/>
      <c r="G395" s="170"/>
      <c r="H395" s="170"/>
      <c r="I395" s="90" t="s">
        <v>1414</v>
      </c>
      <c r="J395" s="168"/>
      <c r="K395" s="169"/>
    </row>
    <row r="396" spans="1:11" s="18" customFormat="1" ht="25.5" outlineLevel="3">
      <c r="A396" s="76"/>
      <c r="B396" s="37" t="s">
        <v>928</v>
      </c>
      <c r="C396" s="152" t="s">
        <v>1090</v>
      </c>
      <c r="D396" s="170"/>
      <c r="E396" s="170"/>
      <c r="F396" s="170"/>
      <c r="G396" s="170"/>
      <c r="H396" s="170"/>
      <c r="I396" s="90" t="s">
        <v>1415</v>
      </c>
      <c r="J396" s="168"/>
      <c r="K396" s="169"/>
    </row>
    <row r="397" spans="1:11" s="18" customFormat="1" ht="38.25" outlineLevel="3">
      <c r="A397" s="76"/>
      <c r="B397" s="37" t="s">
        <v>183</v>
      </c>
      <c r="C397" s="152" t="s">
        <v>1091</v>
      </c>
      <c r="D397" s="170"/>
      <c r="E397" s="170"/>
      <c r="F397" s="170"/>
      <c r="G397" s="170"/>
      <c r="H397" s="170"/>
      <c r="I397" s="90" t="s">
        <v>1416</v>
      </c>
      <c r="J397" s="168"/>
      <c r="K397" s="169"/>
    </row>
    <row r="398" spans="1:11" s="18" customFormat="1" ht="51" outlineLevel="3">
      <c r="A398" s="76"/>
      <c r="B398" s="37" t="s">
        <v>928</v>
      </c>
      <c r="C398" s="152" t="s">
        <v>1092</v>
      </c>
      <c r="D398" s="170"/>
      <c r="E398" s="170"/>
      <c r="F398" s="170"/>
      <c r="G398" s="170"/>
      <c r="H398" s="170"/>
      <c r="I398" s="90" t="s">
        <v>1093</v>
      </c>
      <c r="J398" s="168"/>
      <c r="K398" s="169"/>
    </row>
    <row r="399" spans="1:11" s="18" customFormat="1" ht="63.75" outlineLevel="3">
      <c r="A399" s="76"/>
      <c r="B399" s="37" t="s">
        <v>1659</v>
      </c>
      <c r="C399" s="148" t="s">
        <v>1559</v>
      </c>
      <c r="D399" s="170"/>
      <c r="E399" s="170"/>
      <c r="F399" s="170"/>
      <c r="G399" s="170"/>
      <c r="H399" s="170"/>
      <c r="I399" s="90" t="s">
        <v>1094</v>
      </c>
      <c r="J399" s="168"/>
      <c r="K399" s="169"/>
    </row>
    <row r="400" spans="1:11" ht="63.75" outlineLevel="2">
      <c r="A400" s="76"/>
      <c r="B400" s="35" t="s">
        <v>928</v>
      </c>
      <c r="C400" s="142" t="s">
        <v>1258</v>
      </c>
      <c r="D400" s="170"/>
      <c r="E400" s="170"/>
      <c r="F400" s="170"/>
      <c r="G400" s="170"/>
      <c r="H400" s="170"/>
      <c r="I400" s="39" t="s">
        <v>1644</v>
      </c>
      <c r="J400" s="168"/>
      <c r="K400" s="169"/>
    </row>
    <row r="401" spans="1:11" ht="38.25" outlineLevel="2">
      <c r="A401" s="76"/>
      <c r="B401" s="35" t="s">
        <v>1027</v>
      </c>
      <c r="C401" s="142" t="s">
        <v>96</v>
      </c>
      <c r="D401" s="170"/>
      <c r="E401" s="170"/>
      <c r="F401" s="170"/>
      <c r="G401" s="170"/>
      <c r="H401" s="170"/>
      <c r="I401" s="39" t="s">
        <v>1645</v>
      </c>
      <c r="J401" s="168"/>
      <c r="K401" s="169"/>
    </row>
    <row r="402" spans="1:11" ht="51" outlineLevel="2">
      <c r="A402" s="76"/>
      <c r="B402" s="35" t="s">
        <v>1027</v>
      </c>
      <c r="C402" s="142" t="s">
        <v>469</v>
      </c>
      <c r="D402" s="170"/>
      <c r="E402" s="170"/>
      <c r="F402" s="170"/>
      <c r="G402" s="170"/>
      <c r="H402" s="170"/>
      <c r="I402" s="39" t="s">
        <v>1356</v>
      </c>
      <c r="J402" s="168"/>
      <c r="K402" s="169"/>
    </row>
    <row r="403" spans="1:11" ht="51" outlineLevel="2">
      <c r="A403" s="76"/>
      <c r="B403" s="35" t="s">
        <v>810</v>
      </c>
      <c r="C403" s="142" t="s">
        <v>1826</v>
      </c>
      <c r="D403" s="170"/>
      <c r="E403" s="170"/>
      <c r="F403" s="170"/>
      <c r="G403" s="170"/>
      <c r="H403" s="170"/>
      <c r="I403" s="39" t="s">
        <v>1357</v>
      </c>
      <c r="J403" s="168"/>
      <c r="K403" s="169"/>
    </row>
    <row r="404" spans="1:11" ht="51" outlineLevel="1">
      <c r="A404" s="76"/>
      <c r="B404" s="35" t="s">
        <v>120</v>
      </c>
      <c r="C404" s="143" t="s">
        <v>2104</v>
      </c>
      <c r="D404" s="6">
        <f>COUNTIF(D405:H415,"R")</f>
        <v>0</v>
      </c>
      <c r="E404" s="6">
        <f>COUNTIF(D405:H415,"Y")</f>
        <v>0</v>
      </c>
      <c r="F404" s="6">
        <f>COUNTIF(D405:H415,"G")</f>
        <v>0</v>
      </c>
      <c r="G404" s="6">
        <f>COUNTIF(D405:H415,"U")</f>
        <v>0</v>
      </c>
      <c r="H404" s="6">
        <f>COUNTIF(D405:H415,"NA")</f>
        <v>0</v>
      </c>
      <c r="I404" s="39" t="s">
        <v>1996</v>
      </c>
      <c r="J404" s="168"/>
      <c r="K404" s="169"/>
    </row>
    <row r="405" spans="1:11" s="22" customFormat="1" ht="63.75" outlineLevel="2">
      <c r="A405" s="76"/>
      <c r="B405" s="35" t="s">
        <v>2103</v>
      </c>
      <c r="C405" s="142" t="s">
        <v>2102</v>
      </c>
      <c r="D405" s="170"/>
      <c r="E405" s="170"/>
      <c r="F405" s="170"/>
      <c r="G405" s="170"/>
      <c r="H405" s="170"/>
      <c r="I405" s="38" t="s">
        <v>246</v>
      </c>
      <c r="J405" s="168"/>
      <c r="K405" s="169"/>
    </row>
    <row r="406" spans="1:11" s="22" customFormat="1" ht="51" outlineLevel="3">
      <c r="A406" s="76"/>
      <c r="B406" s="35" t="s">
        <v>1210</v>
      </c>
      <c r="C406" s="148" t="s">
        <v>1140</v>
      </c>
      <c r="D406" s="170"/>
      <c r="E406" s="170"/>
      <c r="F406" s="170"/>
      <c r="G406" s="170"/>
      <c r="H406" s="170"/>
      <c r="I406" s="38" t="s">
        <v>846</v>
      </c>
      <c r="J406" s="168"/>
      <c r="K406" s="169"/>
    </row>
    <row r="407" spans="1:11" s="22" customFormat="1" ht="51.75" customHeight="1" outlineLevel="3">
      <c r="A407" s="76"/>
      <c r="B407" s="35" t="s">
        <v>928</v>
      </c>
      <c r="C407" s="148" t="s">
        <v>1305</v>
      </c>
      <c r="D407" s="170"/>
      <c r="E407" s="170"/>
      <c r="F407" s="170"/>
      <c r="G407" s="170"/>
      <c r="H407" s="170"/>
      <c r="I407" s="38" t="s">
        <v>847</v>
      </c>
      <c r="J407" s="168"/>
      <c r="K407" s="169"/>
    </row>
    <row r="408" spans="1:11" s="22" customFormat="1" ht="63" customHeight="1" outlineLevel="3">
      <c r="A408" s="76"/>
      <c r="B408" s="35" t="s">
        <v>928</v>
      </c>
      <c r="C408" s="148" t="s">
        <v>6</v>
      </c>
      <c r="D408" s="170"/>
      <c r="E408" s="170"/>
      <c r="F408" s="170"/>
      <c r="G408" s="170"/>
      <c r="H408" s="170"/>
      <c r="I408" s="38" t="s">
        <v>848</v>
      </c>
      <c r="J408" s="168"/>
      <c r="K408" s="169"/>
    </row>
    <row r="409" spans="1:11" s="22" customFormat="1" ht="38.25" outlineLevel="2">
      <c r="A409" s="76"/>
      <c r="B409" s="35" t="s">
        <v>1323</v>
      </c>
      <c r="C409" s="142" t="s">
        <v>7</v>
      </c>
      <c r="D409" s="170"/>
      <c r="E409" s="170"/>
      <c r="F409" s="170"/>
      <c r="G409" s="170"/>
      <c r="H409" s="170"/>
      <c r="I409" s="38" t="s">
        <v>850</v>
      </c>
      <c r="J409" s="168"/>
      <c r="K409" s="169"/>
    </row>
    <row r="410" spans="1:11" s="22" customFormat="1" ht="63.75" outlineLevel="2">
      <c r="A410" s="76"/>
      <c r="B410" s="35" t="s">
        <v>928</v>
      </c>
      <c r="C410" s="151" t="s">
        <v>2105</v>
      </c>
      <c r="D410" s="170"/>
      <c r="E410" s="170"/>
      <c r="F410" s="170"/>
      <c r="G410" s="170"/>
      <c r="H410" s="170"/>
      <c r="I410" s="38" t="s">
        <v>849</v>
      </c>
      <c r="J410" s="168"/>
      <c r="K410" s="169"/>
    </row>
    <row r="411" spans="1:11" s="22" customFormat="1" ht="51" outlineLevel="2">
      <c r="A411" s="76"/>
      <c r="B411" s="35" t="s">
        <v>1324</v>
      </c>
      <c r="C411" s="151" t="s">
        <v>794</v>
      </c>
      <c r="D411" s="170"/>
      <c r="E411" s="170"/>
      <c r="F411" s="170"/>
      <c r="G411" s="170"/>
      <c r="H411" s="170"/>
      <c r="I411" s="38" t="s">
        <v>851</v>
      </c>
      <c r="J411" s="168"/>
      <c r="K411" s="169"/>
    </row>
    <row r="412" spans="1:11" s="22" customFormat="1" ht="51" outlineLevel="2">
      <c r="A412" s="76"/>
      <c r="B412" s="35" t="s">
        <v>928</v>
      </c>
      <c r="C412" s="151" t="s">
        <v>1259</v>
      </c>
      <c r="D412" s="170"/>
      <c r="E412" s="170"/>
      <c r="F412" s="170"/>
      <c r="G412" s="170"/>
      <c r="H412" s="170"/>
      <c r="I412" s="38" t="s">
        <v>1411</v>
      </c>
      <c r="J412" s="168"/>
      <c r="K412" s="169"/>
    </row>
    <row r="413" spans="1:11" s="22" customFormat="1" ht="63.75" outlineLevel="2">
      <c r="A413" s="76"/>
      <c r="B413" s="35" t="s">
        <v>1323</v>
      </c>
      <c r="C413" s="151" t="s">
        <v>1589</v>
      </c>
      <c r="D413" s="170"/>
      <c r="E413" s="170"/>
      <c r="F413" s="170"/>
      <c r="G413" s="170"/>
      <c r="H413" s="170"/>
      <c r="I413" s="38" t="s">
        <v>1412</v>
      </c>
      <c r="J413" s="168"/>
      <c r="K413" s="169"/>
    </row>
    <row r="414" spans="1:11" s="22" customFormat="1" ht="38.25" outlineLevel="2">
      <c r="A414" s="76"/>
      <c r="B414" s="35" t="s">
        <v>1211</v>
      </c>
      <c r="C414" s="151" t="s">
        <v>2021</v>
      </c>
      <c r="D414" s="170"/>
      <c r="E414" s="170"/>
      <c r="F414" s="170"/>
      <c r="G414" s="170"/>
      <c r="H414" s="170"/>
      <c r="I414" s="38" t="s">
        <v>1793</v>
      </c>
      <c r="J414" s="168"/>
      <c r="K414" s="169"/>
    </row>
    <row r="415" spans="1:11" s="22" customFormat="1" ht="38.25" outlineLevel="2">
      <c r="A415" s="76"/>
      <c r="B415" s="35" t="s">
        <v>928</v>
      </c>
      <c r="C415" s="151" t="s">
        <v>8</v>
      </c>
      <c r="D415" s="170"/>
      <c r="E415" s="170"/>
      <c r="F415" s="170"/>
      <c r="G415" s="170"/>
      <c r="H415" s="170"/>
      <c r="I415" s="38" t="s">
        <v>1794</v>
      </c>
      <c r="J415" s="168"/>
      <c r="K415" s="169"/>
    </row>
    <row r="416" spans="1:11" s="25" customFormat="1" ht="38.25" outlineLevel="1">
      <c r="A416" s="76"/>
      <c r="B416" s="37" t="s">
        <v>149</v>
      </c>
      <c r="C416" s="143" t="s">
        <v>108</v>
      </c>
      <c r="D416" s="6">
        <f>COUNTIF(D417:H420,"R")</f>
        <v>0</v>
      </c>
      <c r="E416" s="6">
        <f>COUNTIF(D417:H420,"Y")</f>
        <v>0</v>
      </c>
      <c r="F416" s="6">
        <f>COUNTIF(D417:H420,"G")</f>
        <v>0</v>
      </c>
      <c r="G416" s="6">
        <f>COUNTIF(D417:H420,"U")</f>
        <v>0</v>
      </c>
      <c r="H416" s="6">
        <f>COUNTIF(D417:H420,"NA")</f>
        <v>0</v>
      </c>
      <c r="I416" s="38" t="s">
        <v>1795</v>
      </c>
      <c r="J416" s="168"/>
      <c r="K416" s="169"/>
    </row>
    <row r="417" spans="1:11" s="19" customFormat="1" ht="63.75" outlineLevel="2">
      <c r="A417" s="76"/>
      <c r="B417" s="37" t="s">
        <v>928</v>
      </c>
      <c r="C417" s="142" t="s">
        <v>440</v>
      </c>
      <c r="D417" s="170"/>
      <c r="E417" s="170"/>
      <c r="F417" s="170"/>
      <c r="G417" s="170"/>
      <c r="H417" s="170"/>
      <c r="I417" s="90" t="s">
        <v>1796</v>
      </c>
      <c r="J417" s="168"/>
      <c r="K417" s="169"/>
    </row>
    <row r="418" spans="1:11" s="19" customFormat="1" ht="51" outlineLevel="2">
      <c r="A418" s="76"/>
      <c r="B418" s="37" t="s">
        <v>1323</v>
      </c>
      <c r="C418" s="142" t="s">
        <v>1099</v>
      </c>
      <c r="D418" s="170"/>
      <c r="E418" s="170"/>
      <c r="F418" s="170"/>
      <c r="G418" s="170"/>
      <c r="H418" s="170"/>
      <c r="I418" s="90" t="s">
        <v>1797</v>
      </c>
      <c r="J418" s="168"/>
      <c r="K418" s="169"/>
    </row>
    <row r="419" spans="1:11" s="19" customFormat="1" ht="38.25" outlineLevel="2">
      <c r="A419" s="76"/>
      <c r="B419" s="37" t="s">
        <v>1211</v>
      </c>
      <c r="C419" s="142" t="s">
        <v>441</v>
      </c>
      <c r="D419" s="170"/>
      <c r="E419" s="170"/>
      <c r="F419" s="170"/>
      <c r="G419" s="170"/>
      <c r="H419" s="170"/>
      <c r="I419" s="90" t="s">
        <v>1798</v>
      </c>
      <c r="J419" s="168"/>
      <c r="K419" s="169"/>
    </row>
    <row r="420" spans="1:11" s="19" customFormat="1" ht="38.25" outlineLevel="2">
      <c r="A420" s="76"/>
      <c r="B420" s="37" t="s">
        <v>1210</v>
      </c>
      <c r="C420" s="142" t="s">
        <v>773</v>
      </c>
      <c r="D420" s="170"/>
      <c r="E420" s="170"/>
      <c r="F420" s="170"/>
      <c r="G420" s="170"/>
      <c r="H420" s="170"/>
      <c r="I420" s="90" t="s">
        <v>1799</v>
      </c>
      <c r="J420" s="168"/>
      <c r="K420" s="169"/>
    </row>
    <row r="421" spans="1:11" s="25" customFormat="1" ht="63.75" outlineLevel="1">
      <c r="A421" s="76"/>
      <c r="B421" s="37" t="s">
        <v>101</v>
      </c>
      <c r="C421" s="143" t="s">
        <v>102</v>
      </c>
      <c r="D421" s="6">
        <f>COUNTIF(D422:H456,"R")</f>
        <v>0</v>
      </c>
      <c r="E421" s="6">
        <f>COUNTIF(D422:H456,"Y")</f>
        <v>0</v>
      </c>
      <c r="F421" s="6">
        <f>COUNTIF(D422:H456,"G")</f>
        <v>0</v>
      </c>
      <c r="G421" s="6">
        <f>COUNTIF(D422:H456,"U")</f>
        <v>0</v>
      </c>
      <c r="H421" s="6">
        <f>COUNTIF(D422:H456,"NA")</f>
        <v>0</v>
      </c>
      <c r="I421" s="38" t="s">
        <v>1801</v>
      </c>
      <c r="J421" s="168"/>
      <c r="K421" s="169"/>
    </row>
    <row r="422" spans="1:11" s="25" customFormat="1" ht="51" outlineLevel="2">
      <c r="A422" s="76"/>
      <c r="B422" s="37" t="s">
        <v>2106</v>
      </c>
      <c r="C422" s="142" t="s">
        <v>795</v>
      </c>
      <c r="D422" s="170"/>
      <c r="E422" s="170"/>
      <c r="F422" s="170"/>
      <c r="G422" s="170"/>
      <c r="H422" s="170"/>
      <c r="I422" s="38" t="s">
        <v>1800</v>
      </c>
      <c r="J422" s="168"/>
      <c r="K422" s="169"/>
    </row>
    <row r="423" spans="1:11" s="24" customFormat="1" ht="51" outlineLevel="2">
      <c r="A423" s="76"/>
      <c r="B423" s="37" t="s">
        <v>385</v>
      </c>
      <c r="C423" s="142" t="s">
        <v>796</v>
      </c>
      <c r="D423" s="170"/>
      <c r="E423" s="170"/>
      <c r="F423" s="170"/>
      <c r="G423" s="170"/>
      <c r="H423" s="170"/>
      <c r="I423" s="38" t="s">
        <v>1802</v>
      </c>
      <c r="J423" s="168"/>
      <c r="K423" s="169"/>
    </row>
    <row r="424" spans="1:11" s="24" customFormat="1" ht="51" outlineLevel="2">
      <c r="A424" s="76"/>
      <c r="B424" s="37" t="s">
        <v>706</v>
      </c>
      <c r="C424" s="142" t="s">
        <v>797</v>
      </c>
      <c r="D424" s="170"/>
      <c r="E424" s="170"/>
      <c r="F424" s="170"/>
      <c r="G424" s="170"/>
      <c r="H424" s="170"/>
      <c r="I424" s="38" t="s">
        <v>1803</v>
      </c>
      <c r="J424" s="168"/>
      <c r="K424" s="169"/>
    </row>
    <row r="425" spans="1:11" s="24" customFormat="1" ht="51" outlineLevel="2">
      <c r="A425" s="76"/>
      <c r="B425" s="37" t="s">
        <v>706</v>
      </c>
      <c r="C425" s="142" t="s">
        <v>798</v>
      </c>
      <c r="D425" s="170"/>
      <c r="E425" s="170"/>
      <c r="F425" s="170"/>
      <c r="G425" s="170"/>
      <c r="H425" s="170"/>
      <c r="I425" s="39" t="s">
        <v>2004</v>
      </c>
      <c r="J425" s="168"/>
      <c r="K425" s="169"/>
    </row>
    <row r="426" spans="1:11" s="24" customFormat="1" ht="63.75" outlineLevel="2">
      <c r="A426" s="76"/>
      <c r="B426" s="37" t="s">
        <v>1659</v>
      </c>
      <c r="C426" s="142" t="s">
        <v>799</v>
      </c>
      <c r="D426" s="170"/>
      <c r="E426" s="170"/>
      <c r="F426" s="170"/>
      <c r="G426" s="170"/>
      <c r="H426" s="170"/>
      <c r="I426" s="39" t="s">
        <v>802</v>
      </c>
      <c r="J426" s="168"/>
      <c r="K426" s="169"/>
    </row>
    <row r="427" spans="1:11" s="24" customFormat="1" ht="51.75" customHeight="1" outlineLevel="3">
      <c r="A427" s="76"/>
      <c r="B427" s="37" t="s">
        <v>1659</v>
      </c>
      <c r="C427" s="148" t="s">
        <v>97</v>
      </c>
      <c r="D427" s="170"/>
      <c r="E427" s="170"/>
      <c r="F427" s="170"/>
      <c r="G427" s="170"/>
      <c r="H427" s="170"/>
      <c r="I427" s="39" t="s">
        <v>804</v>
      </c>
      <c r="J427" s="168"/>
      <c r="K427" s="169"/>
    </row>
    <row r="428" spans="1:11" s="24" customFormat="1" ht="51" outlineLevel="2">
      <c r="A428" s="76"/>
      <c r="B428" s="37" t="s">
        <v>1952</v>
      </c>
      <c r="C428" s="142" t="s">
        <v>800</v>
      </c>
      <c r="D428" s="170"/>
      <c r="E428" s="170"/>
      <c r="F428" s="170"/>
      <c r="G428" s="170"/>
      <c r="H428" s="170"/>
      <c r="I428" s="39" t="s">
        <v>803</v>
      </c>
      <c r="J428" s="168"/>
      <c r="K428" s="169"/>
    </row>
    <row r="429" spans="1:11" s="24" customFormat="1" ht="51" outlineLevel="3">
      <c r="A429" s="76"/>
      <c r="B429" s="37" t="s">
        <v>1952</v>
      </c>
      <c r="C429" s="148" t="s">
        <v>801</v>
      </c>
      <c r="D429" s="170"/>
      <c r="E429" s="170"/>
      <c r="F429" s="170"/>
      <c r="G429" s="170"/>
      <c r="H429" s="170"/>
      <c r="I429" s="39" t="s">
        <v>805</v>
      </c>
      <c r="J429" s="168"/>
      <c r="K429" s="169"/>
    </row>
    <row r="430" spans="1:11" s="23" customFormat="1" ht="76.5" outlineLevel="2">
      <c r="A430" s="76"/>
      <c r="B430" s="37" t="s">
        <v>810</v>
      </c>
      <c r="C430" s="142" t="s">
        <v>806</v>
      </c>
      <c r="D430" s="170"/>
      <c r="E430" s="170"/>
      <c r="F430" s="170"/>
      <c r="G430" s="170"/>
      <c r="H430" s="170"/>
      <c r="I430" s="38" t="s">
        <v>499</v>
      </c>
      <c r="J430" s="168"/>
      <c r="K430" s="169"/>
    </row>
    <row r="431" spans="1:11" s="23" customFormat="1" ht="63.75" outlineLevel="2">
      <c r="A431" s="76"/>
      <c r="B431" s="37" t="s">
        <v>810</v>
      </c>
      <c r="C431" s="142" t="s">
        <v>807</v>
      </c>
      <c r="D431" s="170"/>
      <c r="E431" s="170"/>
      <c r="F431" s="170"/>
      <c r="G431" s="170"/>
      <c r="H431" s="170"/>
      <c r="I431" s="38" t="s">
        <v>500</v>
      </c>
      <c r="J431" s="168"/>
      <c r="K431" s="169"/>
    </row>
    <row r="432" spans="1:11" s="23" customFormat="1" ht="38.25" outlineLevel="2">
      <c r="A432" s="76"/>
      <c r="B432" s="37" t="s">
        <v>810</v>
      </c>
      <c r="C432" s="142" t="s">
        <v>808</v>
      </c>
      <c r="D432" s="170"/>
      <c r="E432" s="170"/>
      <c r="F432" s="170"/>
      <c r="G432" s="170"/>
      <c r="H432" s="170"/>
      <c r="I432" s="38" t="s">
        <v>501</v>
      </c>
      <c r="J432" s="168"/>
      <c r="K432" s="169"/>
    </row>
    <row r="433" spans="1:11" s="19" customFormat="1" ht="38.25" outlineLevel="2">
      <c r="A433" s="76"/>
      <c r="B433" s="37" t="s">
        <v>1027</v>
      </c>
      <c r="C433" s="142" t="s">
        <v>809</v>
      </c>
      <c r="D433" s="170"/>
      <c r="E433" s="170"/>
      <c r="F433" s="170"/>
      <c r="G433" s="170"/>
      <c r="H433" s="170"/>
      <c r="I433" s="90" t="s">
        <v>502</v>
      </c>
      <c r="J433" s="168"/>
      <c r="K433" s="169"/>
    </row>
    <row r="434" spans="1:11" s="19" customFormat="1" ht="25.5" outlineLevel="2">
      <c r="A434" s="76"/>
      <c r="B434" s="37" t="s">
        <v>2067</v>
      </c>
      <c r="C434" s="142" t="s">
        <v>811</v>
      </c>
      <c r="D434" s="170"/>
      <c r="E434" s="170"/>
      <c r="F434" s="170"/>
      <c r="G434" s="170"/>
      <c r="H434" s="170"/>
      <c r="I434" s="90" t="s">
        <v>503</v>
      </c>
      <c r="J434" s="168"/>
      <c r="K434" s="169"/>
    </row>
    <row r="435" spans="1:11" s="19" customFormat="1" ht="63.75" outlineLevel="2">
      <c r="A435" s="76"/>
      <c r="B435" s="37" t="s">
        <v>1027</v>
      </c>
      <c r="C435" s="142" t="s">
        <v>812</v>
      </c>
      <c r="D435" s="170"/>
      <c r="E435" s="170"/>
      <c r="F435" s="170"/>
      <c r="G435" s="170"/>
      <c r="H435" s="170"/>
      <c r="I435" s="90" t="s">
        <v>504</v>
      </c>
      <c r="J435" s="168"/>
      <c r="K435" s="169"/>
    </row>
    <row r="436" spans="1:11" s="19" customFormat="1" ht="38.25" outlineLevel="2">
      <c r="A436" s="76"/>
      <c r="B436" s="37" t="s">
        <v>1027</v>
      </c>
      <c r="C436" s="142" t="s">
        <v>813</v>
      </c>
      <c r="D436" s="170"/>
      <c r="E436" s="170"/>
      <c r="F436" s="170"/>
      <c r="G436" s="170"/>
      <c r="H436" s="170"/>
      <c r="I436" s="90" t="s">
        <v>505</v>
      </c>
      <c r="J436" s="168"/>
      <c r="K436" s="169"/>
    </row>
    <row r="437" spans="1:11" s="19" customFormat="1" ht="51" outlineLevel="2">
      <c r="A437" s="76"/>
      <c r="B437" s="37" t="s">
        <v>1027</v>
      </c>
      <c r="C437" s="142" t="s">
        <v>814</v>
      </c>
      <c r="D437" s="170"/>
      <c r="E437" s="170"/>
      <c r="F437" s="170"/>
      <c r="G437" s="170"/>
      <c r="H437" s="170"/>
      <c r="I437" s="90" t="s">
        <v>506</v>
      </c>
      <c r="J437" s="168"/>
      <c r="K437" s="169"/>
    </row>
    <row r="438" spans="1:11" s="19" customFormat="1" ht="51" outlineLevel="2">
      <c r="A438" s="76"/>
      <c r="B438" s="37" t="s">
        <v>1027</v>
      </c>
      <c r="C438" s="142" t="s">
        <v>815</v>
      </c>
      <c r="D438" s="170"/>
      <c r="E438" s="170"/>
      <c r="F438" s="170"/>
      <c r="G438" s="170"/>
      <c r="H438" s="170"/>
      <c r="I438" s="90" t="s">
        <v>507</v>
      </c>
      <c r="J438" s="168"/>
      <c r="K438" s="169"/>
    </row>
    <row r="439" spans="1:11" s="19" customFormat="1" ht="51" outlineLevel="2">
      <c r="A439" s="76"/>
      <c r="B439" s="37" t="s">
        <v>1027</v>
      </c>
      <c r="C439" s="142" t="s">
        <v>816</v>
      </c>
      <c r="D439" s="170"/>
      <c r="E439" s="170"/>
      <c r="F439" s="170"/>
      <c r="G439" s="170"/>
      <c r="H439" s="170"/>
      <c r="I439" s="90" t="s">
        <v>508</v>
      </c>
      <c r="J439" s="168"/>
      <c r="K439" s="169"/>
    </row>
    <row r="440" spans="1:11" s="19" customFormat="1" ht="51" outlineLevel="2">
      <c r="A440" s="76"/>
      <c r="B440" s="37" t="s">
        <v>1027</v>
      </c>
      <c r="C440" s="142" t="s">
        <v>817</v>
      </c>
      <c r="D440" s="170"/>
      <c r="E440" s="170"/>
      <c r="F440" s="170"/>
      <c r="G440" s="170"/>
      <c r="H440" s="170"/>
      <c r="I440" s="90" t="s">
        <v>509</v>
      </c>
      <c r="J440" s="168"/>
      <c r="K440" s="169"/>
    </row>
    <row r="441" spans="1:11" s="19" customFormat="1" ht="38.25" outlineLevel="2">
      <c r="A441" s="76"/>
      <c r="B441" s="37" t="s">
        <v>2107</v>
      </c>
      <c r="C441" s="142" t="s">
        <v>818</v>
      </c>
      <c r="D441" s="170"/>
      <c r="E441" s="170"/>
      <c r="F441" s="170"/>
      <c r="G441" s="170"/>
      <c r="H441" s="170"/>
      <c r="I441" s="90" t="s">
        <v>510</v>
      </c>
      <c r="J441" s="168"/>
      <c r="K441" s="169"/>
    </row>
    <row r="442" spans="1:11" s="19" customFormat="1" ht="38.25" outlineLevel="2">
      <c r="A442" s="76"/>
      <c r="B442" s="37" t="s">
        <v>267</v>
      </c>
      <c r="C442" s="142" t="s">
        <v>455</v>
      </c>
      <c r="D442" s="170"/>
      <c r="E442" s="170"/>
      <c r="F442" s="170"/>
      <c r="G442" s="170"/>
      <c r="H442" s="170"/>
      <c r="I442" s="90" t="s">
        <v>511</v>
      </c>
      <c r="J442" s="168"/>
      <c r="K442" s="169"/>
    </row>
    <row r="443" spans="1:11" s="19" customFormat="1" ht="38.25" outlineLevel="2">
      <c r="A443" s="76"/>
      <c r="B443" s="37" t="s">
        <v>267</v>
      </c>
      <c r="C443" s="142" t="s">
        <v>454</v>
      </c>
      <c r="D443" s="170"/>
      <c r="E443" s="170"/>
      <c r="F443" s="170"/>
      <c r="G443" s="170"/>
      <c r="H443" s="170"/>
      <c r="I443" s="90" t="s">
        <v>512</v>
      </c>
      <c r="J443" s="168"/>
      <c r="K443" s="169"/>
    </row>
    <row r="444" spans="1:11" s="19" customFormat="1" ht="38.25" outlineLevel="2">
      <c r="A444" s="76"/>
      <c r="B444" s="37" t="s">
        <v>267</v>
      </c>
      <c r="C444" s="142" t="s">
        <v>456</v>
      </c>
      <c r="D444" s="170"/>
      <c r="E444" s="170"/>
      <c r="F444" s="170"/>
      <c r="G444" s="170"/>
      <c r="H444" s="170"/>
      <c r="I444" s="90" t="s">
        <v>513</v>
      </c>
      <c r="J444" s="168"/>
      <c r="K444" s="169"/>
    </row>
    <row r="445" spans="1:11" s="19" customFormat="1" ht="38.25" outlineLevel="2">
      <c r="A445" s="76"/>
      <c r="B445" s="37" t="s">
        <v>267</v>
      </c>
      <c r="C445" s="142" t="s">
        <v>457</v>
      </c>
      <c r="D445" s="170"/>
      <c r="E445" s="170"/>
      <c r="F445" s="170"/>
      <c r="G445" s="170"/>
      <c r="H445" s="170"/>
      <c r="I445" s="90" t="s">
        <v>514</v>
      </c>
      <c r="J445" s="168"/>
      <c r="K445" s="169"/>
    </row>
    <row r="446" spans="1:11" s="19" customFormat="1" ht="38.25" outlineLevel="2">
      <c r="A446" s="76"/>
      <c r="B446" s="37" t="s">
        <v>1027</v>
      </c>
      <c r="C446" s="142" t="s">
        <v>458</v>
      </c>
      <c r="D446" s="170"/>
      <c r="E446" s="170"/>
      <c r="F446" s="170"/>
      <c r="G446" s="170"/>
      <c r="H446" s="170"/>
      <c r="I446" s="90" t="s">
        <v>515</v>
      </c>
      <c r="J446" s="168"/>
      <c r="K446" s="169"/>
    </row>
    <row r="447" spans="1:11" s="19" customFormat="1" ht="63.75" outlineLevel="2">
      <c r="A447" s="76"/>
      <c r="B447" s="37" t="s">
        <v>2107</v>
      </c>
      <c r="C447" s="142" t="s">
        <v>2108</v>
      </c>
      <c r="D447" s="170"/>
      <c r="E447" s="170"/>
      <c r="F447" s="170"/>
      <c r="G447" s="170"/>
      <c r="H447" s="170"/>
      <c r="I447" s="90" t="s">
        <v>516</v>
      </c>
      <c r="J447" s="168"/>
      <c r="K447" s="169"/>
    </row>
    <row r="448" spans="1:11" s="19" customFormat="1" ht="38.25" outlineLevel="2">
      <c r="A448" s="76"/>
      <c r="B448" s="37" t="s">
        <v>706</v>
      </c>
      <c r="C448" s="142" t="s">
        <v>463</v>
      </c>
      <c r="D448" s="170"/>
      <c r="E448" s="170"/>
      <c r="F448" s="170"/>
      <c r="G448" s="170"/>
      <c r="H448" s="170"/>
      <c r="I448" s="90" t="s">
        <v>517</v>
      </c>
      <c r="J448" s="168"/>
      <c r="K448" s="169"/>
    </row>
    <row r="449" spans="1:11" s="18" customFormat="1" ht="63.75" outlineLevel="2">
      <c r="A449" s="76"/>
      <c r="B449" s="37" t="s">
        <v>1964</v>
      </c>
      <c r="C449" s="142" t="s">
        <v>459</v>
      </c>
      <c r="D449" s="170"/>
      <c r="E449" s="170"/>
      <c r="F449" s="170"/>
      <c r="G449" s="170"/>
      <c r="H449" s="170"/>
      <c r="I449" s="38" t="s">
        <v>518</v>
      </c>
      <c r="J449" s="168"/>
      <c r="K449" s="169"/>
    </row>
    <row r="450" spans="1:11" s="18" customFormat="1" ht="38.25" outlineLevel="2">
      <c r="A450" s="76"/>
      <c r="B450" s="37" t="s">
        <v>1974</v>
      </c>
      <c r="C450" s="142" t="s">
        <v>461</v>
      </c>
      <c r="D450" s="170"/>
      <c r="E450" s="170"/>
      <c r="F450" s="170"/>
      <c r="G450" s="170"/>
      <c r="H450" s="170"/>
      <c r="I450" s="38" t="s">
        <v>519</v>
      </c>
      <c r="J450" s="168"/>
      <c r="K450" s="169"/>
    </row>
    <row r="451" spans="1:11" s="18" customFormat="1" ht="51" outlineLevel="2">
      <c r="A451" s="76"/>
      <c r="B451" s="37" t="s">
        <v>2109</v>
      </c>
      <c r="C451" s="142" t="s">
        <v>462</v>
      </c>
      <c r="D451" s="170"/>
      <c r="E451" s="170"/>
      <c r="F451" s="170"/>
      <c r="G451" s="170"/>
      <c r="H451" s="170"/>
      <c r="I451" s="38" t="s">
        <v>520</v>
      </c>
      <c r="J451" s="168"/>
      <c r="K451" s="169"/>
    </row>
    <row r="452" spans="1:11" s="18" customFormat="1" ht="51" outlineLevel="2">
      <c r="A452" s="76"/>
      <c r="B452" s="37" t="s">
        <v>342</v>
      </c>
      <c r="C452" s="142" t="s">
        <v>4</v>
      </c>
      <c r="D452" s="170"/>
      <c r="E452" s="170"/>
      <c r="F452" s="170"/>
      <c r="G452" s="170"/>
      <c r="H452" s="170"/>
      <c r="I452" s="90" t="s">
        <v>521</v>
      </c>
      <c r="J452" s="168"/>
      <c r="K452" s="169"/>
    </row>
    <row r="453" spans="1:11" s="18" customFormat="1" ht="51" outlineLevel="2">
      <c r="A453" s="76"/>
      <c r="B453" s="37" t="s">
        <v>2067</v>
      </c>
      <c r="C453" s="142" t="s">
        <v>467</v>
      </c>
      <c r="D453" s="170"/>
      <c r="E453" s="170"/>
      <c r="F453" s="170"/>
      <c r="G453" s="170"/>
      <c r="H453" s="170"/>
      <c r="I453" s="90" t="s">
        <v>522</v>
      </c>
      <c r="J453" s="168"/>
      <c r="K453" s="169"/>
    </row>
    <row r="454" spans="1:11" s="18" customFormat="1" ht="51" outlineLevel="2">
      <c r="A454" s="76"/>
      <c r="B454" s="37" t="s">
        <v>1930</v>
      </c>
      <c r="C454" s="142" t="s">
        <v>468</v>
      </c>
      <c r="D454" s="170"/>
      <c r="E454" s="170"/>
      <c r="F454" s="170"/>
      <c r="G454" s="170"/>
      <c r="H454" s="170"/>
      <c r="I454" s="90" t="s">
        <v>523</v>
      </c>
      <c r="J454" s="168"/>
      <c r="K454" s="169"/>
    </row>
    <row r="455" spans="1:11" s="18" customFormat="1" ht="51" outlineLevel="2">
      <c r="A455" s="76"/>
      <c r="B455" s="37" t="s">
        <v>2110</v>
      </c>
      <c r="C455" s="142" t="s">
        <v>497</v>
      </c>
      <c r="D455" s="170"/>
      <c r="E455" s="170"/>
      <c r="F455" s="170"/>
      <c r="G455" s="170"/>
      <c r="H455" s="170"/>
      <c r="I455" s="38" t="s">
        <v>1066</v>
      </c>
      <c r="J455" s="168"/>
      <c r="K455" s="169"/>
    </row>
    <row r="456" spans="1:11" s="19" customFormat="1" ht="38.25" outlineLevel="2">
      <c r="A456" s="76"/>
      <c r="B456" s="35" t="s">
        <v>928</v>
      </c>
      <c r="C456" s="142" t="s">
        <v>498</v>
      </c>
      <c r="D456" s="170"/>
      <c r="E456" s="170"/>
      <c r="F456" s="170"/>
      <c r="G456" s="170"/>
      <c r="H456" s="170"/>
      <c r="I456" s="38" t="s">
        <v>524</v>
      </c>
      <c r="J456" s="168"/>
      <c r="K456" s="169"/>
    </row>
    <row r="457" spans="1:11" s="19" customFormat="1" ht="76.5" outlineLevel="1">
      <c r="A457" s="76"/>
      <c r="B457" s="37" t="s">
        <v>150</v>
      </c>
      <c r="C457" s="143" t="s">
        <v>199</v>
      </c>
      <c r="D457" s="6">
        <f>COUNTIF(D458:H496,"R")</f>
        <v>0</v>
      </c>
      <c r="E457" s="6">
        <f>COUNTIF(D458:H496,"Y")</f>
        <v>0</v>
      </c>
      <c r="F457" s="6">
        <f>COUNTIF(D458:H496,"G")</f>
        <v>0</v>
      </c>
      <c r="G457" s="6">
        <f>COUNTIF(D458:H496,"U")</f>
        <v>0</v>
      </c>
      <c r="H457" s="6">
        <f>COUNTIF(D458:H496,"NA")</f>
        <v>0</v>
      </c>
      <c r="I457" s="90" t="s">
        <v>749</v>
      </c>
      <c r="J457" s="168"/>
      <c r="K457" s="169"/>
    </row>
    <row r="458" spans="1:11" s="18" customFormat="1" ht="51" outlineLevel="2">
      <c r="A458" s="76"/>
      <c r="B458" s="37" t="s">
        <v>342</v>
      </c>
      <c r="C458" s="142" t="s">
        <v>1562</v>
      </c>
      <c r="D458" s="170"/>
      <c r="E458" s="170"/>
      <c r="F458" s="170"/>
      <c r="G458" s="170"/>
      <c r="H458" s="170"/>
      <c r="I458" s="90" t="s">
        <v>750</v>
      </c>
      <c r="J458" s="168"/>
      <c r="K458" s="169"/>
    </row>
    <row r="459" spans="1:11" s="18" customFormat="1" ht="102" outlineLevel="2">
      <c r="A459" s="76"/>
      <c r="B459" s="35" t="s">
        <v>2111</v>
      </c>
      <c r="C459" s="142" t="s">
        <v>2112</v>
      </c>
      <c r="D459" s="170"/>
      <c r="E459" s="170"/>
      <c r="F459" s="170"/>
      <c r="G459" s="170"/>
      <c r="H459" s="170"/>
      <c r="I459" s="90" t="s">
        <v>751</v>
      </c>
      <c r="J459" s="168"/>
      <c r="K459" s="169"/>
    </row>
    <row r="460" spans="1:11" s="18" customFormat="1" ht="63.75" outlineLevel="2">
      <c r="A460" s="76"/>
      <c r="B460" s="35" t="s">
        <v>928</v>
      </c>
      <c r="C460" s="142" t="s">
        <v>2113</v>
      </c>
      <c r="D460" s="170"/>
      <c r="E460" s="170"/>
      <c r="F460" s="170"/>
      <c r="G460" s="170"/>
      <c r="H460" s="170"/>
      <c r="I460" s="90" t="s">
        <v>760</v>
      </c>
      <c r="J460" s="168"/>
      <c r="K460" s="169"/>
    </row>
    <row r="461" spans="1:11" s="18" customFormat="1" ht="38.25" outlineLevel="2">
      <c r="A461" s="76"/>
      <c r="B461" s="35" t="s">
        <v>928</v>
      </c>
      <c r="C461" s="142" t="s">
        <v>2114</v>
      </c>
      <c r="D461" s="170"/>
      <c r="E461" s="170"/>
      <c r="F461" s="170"/>
      <c r="G461" s="170"/>
      <c r="H461" s="170"/>
      <c r="I461" s="90" t="s">
        <v>761</v>
      </c>
      <c r="J461" s="168"/>
      <c r="K461" s="169"/>
    </row>
    <row r="462" spans="1:11" s="18" customFormat="1" ht="63.75" outlineLevel="2">
      <c r="A462" s="76"/>
      <c r="B462" s="35" t="s">
        <v>2067</v>
      </c>
      <c r="C462" s="142" t="s">
        <v>1989</v>
      </c>
      <c r="D462" s="170"/>
      <c r="E462" s="170"/>
      <c r="F462" s="170"/>
      <c r="G462" s="170"/>
      <c r="H462" s="170"/>
      <c r="I462" s="90" t="s">
        <v>762</v>
      </c>
      <c r="J462" s="168"/>
      <c r="K462" s="169"/>
    </row>
    <row r="463" spans="1:11" s="18" customFormat="1" ht="63" customHeight="1" outlineLevel="2">
      <c r="A463" s="76"/>
      <c r="B463" s="35" t="s">
        <v>2067</v>
      </c>
      <c r="C463" s="142" t="s">
        <v>200</v>
      </c>
      <c r="D463" s="170"/>
      <c r="E463" s="170"/>
      <c r="F463" s="170"/>
      <c r="G463" s="170"/>
      <c r="H463" s="170"/>
      <c r="I463" s="90" t="s">
        <v>763</v>
      </c>
      <c r="J463" s="168"/>
      <c r="K463" s="169"/>
    </row>
    <row r="464" spans="1:11" s="18" customFormat="1" ht="51" outlineLevel="2">
      <c r="A464" s="76"/>
      <c r="B464" s="35" t="s">
        <v>2067</v>
      </c>
      <c r="C464" s="142" t="s">
        <v>442</v>
      </c>
      <c r="D464" s="170"/>
      <c r="E464" s="170"/>
      <c r="F464" s="170"/>
      <c r="G464" s="170"/>
      <c r="H464" s="170"/>
      <c r="I464" s="90" t="s">
        <v>1726</v>
      </c>
      <c r="J464" s="168"/>
      <c r="K464" s="169"/>
    </row>
    <row r="465" spans="1:11" s="18" customFormat="1" ht="51" outlineLevel="2">
      <c r="A465" s="76"/>
      <c r="B465" s="35" t="s">
        <v>928</v>
      </c>
      <c r="C465" s="142" t="s">
        <v>2115</v>
      </c>
      <c r="D465" s="170"/>
      <c r="E465" s="170"/>
      <c r="F465" s="170"/>
      <c r="G465" s="170"/>
      <c r="H465" s="170"/>
      <c r="I465" s="90" t="s">
        <v>1727</v>
      </c>
      <c r="J465" s="168"/>
      <c r="K465" s="169"/>
    </row>
    <row r="466" spans="1:11" s="18" customFormat="1" ht="51" outlineLevel="2">
      <c r="A466" s="76"/>
      <c r="B466" s="35" t="s">
        <v>928</v>
      </c>
      <c r="C466" s="142" t="s">
        <v>443</v>
      </c>
      <c r="D466" s="170"/>
      <c r="E466" s="170"/>
      <c r="F466" s="170"/>
      <c r="G466" s="170"/>
      <c r="H466" s="170"/>
      <c r="I466" s="90" t="s">
        <v>1728</v>
      </c>
      <c r="J466" s="168"/>
      <c r="K466" s="169"/>
    </row>
    <row r="467" spans="1:11" s="18" customFormat="1" ht="38.25" outlineLevel="2">
      <c r="A467" s="76"/>
      <c r="B467" s="35" t="s">
        <v>2067</v>
      </c>
      <c r="C467" s="142" t="s">
        <v>2118</v>
      </c>
      <c r="D467" s="170"/>
      <c r="E467" s="170"/>
      <c r="F467" s="170"/>
      <c r="G467" s="170"/>
      <c r="H467" s="170"/>
      <c r="I467" s="90" t="s">
        <v>1729</v>
      </c>
      <c r="J467" s="168"/>
      <c r="K467" s="169"/>
    </row>
    <row r="468" spans="1:11" s="18" customFormat="1" ht="38.25" outlineLevel="2">
      <c r="A468" s="76"/>
      <c r="B468" s="37" t="s">
        <v>2116</v>
      </c>
      <c r="C468" s="142" t="s">
        <v>2117</v>
      </c>
      <c r="D468" s="170"/>
      <c r="E468" s="170"/>
      <c r="F468" s="170"/>
      <c r="G468" s="170"/>
      <c r="H468" s="170"/>
      <c r="I468" s="90" t="s">
        <v>1730</v>
      </c>
      <c r="J468" s="168"/>
      <c r="K468" s="169"/>
    </row>
    <row r="469" spans="1:11" s="18" customFormat="1" ht="63.75" outlineLevel="2">
      <c r="A469" s="76"/>
      <c r="B469" s="35" t="s">
        <v>2067</v>
      </c>
      <c r="C469" s="142" t="s">
        <v>525</v>
      </c>
      <c r="D469" s="170"/>
      <c r="E469" s="170"/>
      <c r="F469" s="170"/>
      <c r="G469" s="170"/>
      <c r="H469" s="170"/>
      <c r="I469" s="90" t="s">
        <v>1731</v>
      </c>
      <c r="J469" s="168"/>
      <c r="K469" s="169"/>
    </row>
    <row r="470" spans="1:11" s="18" customFormat="1" ht="51.75" customHeight="1" outlineLevel="2">
      <c r="A470" s="76"/>
      <c r="B470" s="35" t="s">
        <v>2067</v>
      </c>
      <c r="C470" s="142" t="s">
        <v>201</v>
      </c>
      <c r="D470" s="170"/>
      <c r="E470" s="170"/>
      <c r="F470" s="170"/>
      <c r="G470" s="170"/>
      <c r="H470" s="170"/>
      <c r="I470" s="90" t="s">
        <v>1732</v>
      </c>
      <c r="J470" s="168"/>
      <c r="K470" s="169"/>
    </row>
    <row r="471" spans="1:11" s="18" customFormat="1" ht="25.5" outlineLevel="2" collapsed="1">
      <c r="A471" s="76"/>
      <c r="B471" s="35" t="s">
        <v>1930</v>
      </c>
      <c r="C471" s="142" t="s">
        <v>526</v>
      </c>
      <c r="D471" s="170"/>
      <c r="E471" s="170"/>
      <c r="F471" s="170"/>
      <c r="G471" s="170"/>
      <c r="H471" s="170"/>
      <c r="I471" s="90" t="s">
        <v>1733</v>
      </c>
      <c r="J471" s="168"/>
      <c r="K471" s="169"/>
    </row>
    <row r="472" spans="1:11" s="18" customFormat="1" ht="38.25" outlineLevel="2">
      <c r="A472" s="76"/>
      <c r="B472" s="35" t="s">
        <v>1324</v>
      </c>
      <c r="C472" s="142" t="s">
        <v>527</v>
      </c>
      <c r="D472" s="170"/>
      <c r="E472" s="170"/>
      <c r="F472" s="170"/>
      <c r="G472" s="170"/>
      <c r="H472" s="170"/>
      <c r="I472" s="90" t="s">
        <v>1734</v>
      </c>
      <c r="J472" s="168"/>
      <c r="K472" s="169"/>
    </row>
    <row r="473" spans="1:11" s="18" customFormat="1" ht="28.5" customHeight="1" outlineLevel="2">
      <c r="A473" s="76"/>
      <c r="B473" s="35" t="s">
        <v>2067</v>
      </c>
      <c r="C473" s="142" t="s">
        <v>2119</v>
      </c>
      <c r="D473" s="170"/>
      <c r="E473" s="170"/>
      <c r="F473" s="170"/>
      <c r="G473" s="170"/>
      <c r="H473" s="170"/>
      <c r="I473" s="90" t="s">
        <v>1735</v>
      </c>
      <c r="J473" s="168"/>
      <c r="K473" s="169"/>
    </row>
    <row r="474" spans="1:11" s="18" customFormat="1" ht="52.5" customHeight="1" outlineLevel="2">
      <c r="A474" s="76"/>
      <c r="B474" s="35" t="s">
        <v>928</v>
      </c>
      <c r="C474" s="142" t="s">
        <v>528</v>
      </c>
      <c r="D474" s="170"/>
      <c r="E474" s="170"/>
      <c r="F474" s="170"/>
      <c r="G474" s="170"/>
      <c r="H474" s="170"/>
      <c r="I474" s="90" t="s">
        <v>1736</v>
      </c>
      <c r="J474" s="168"/>
      <c r="K474" s="169"/>
    </row>
    <row r="475" spans="1:11" s="18" customFormat="1" ht="51" outlineLevel="2">
      <c r="A475" s="76"/>
      <c r="B475" s="35" t="s">
        <v>2067</v>
      </c>
      <c r="C475" s="142" t="s">
        <v>184</v>
      </c>
      <c r="D475" s="170"/>
      <c r="E475" s="170"/>
      <c r="F475" s="170"/>
      <c r="G475" s="170"/>
      <c r="H475" s="170"/>
      <c r="I475" s="90" t="s">
        <v>1737</v>
      </c>
      <c r="J475" s="168"/>
      <c r="K475" s="169"/>
    </row>
    <row r="476" spans="1:11" s="18" customFormat="1" ht="51" outlineLevel="2">
      <c r="A476" s="76"/>
      <c r="B476" s="35" t="s">
        <v>2067</v>
      </c>
      <c r="C476" s="142" t="s">
        <v>529</v>
      </c>
      <c r="D476" s="170"/>
      <c r="E476" s="170"/>
      <c r="F476" s="170"/>
      <c r="G476" s="170"/>
      <c r="H476" s="170"/>
      <c r="I476" s="90" t="s">
        <v>1738</v>
      </c>
      <c r="J476" s="168"/>
      <c r="K476" s="169"/>
    </row>
    <row r="477" spans="1:11" s="18" customFormat="1" ht="51" outlineLevel="2">
      <c r="A477" s="76"/>
      <c r="B477" s="35" t="s">
        <v>1323</v>
      </c>
      <c r="C477" s="142" t="s">
        <v>530</v>
      </c>
      <c r="D477" s="170"/>
      <c r="E477" s="170"/>
      <c r="F477" s="170"/>
      <c r="G477" s="170"/>
      <c r="H477" s="170"/>
      <c r="I477" s="90" t="s">
        <v>1739</v>
      </c>
      <c r="J477" s="168"/>
      <c r="K477" s="169"/>
    </row>
    <row r="478" spans="1:11" s="18" customFormat="1" ht="38.25" outlineLevel="2">
      <c r="A478" s="76"/>
      <c r="B478" s="35" t="s">
        <v>1323</v>
      </c>
      <c r="C478" s="142" t="s">
        <v>531</v>
      </c>
      <c r="D478" s="170"/>
      <c r="E478" s="170"/>
      <c r="F478" s="170"/>
      <c r="G478" s="170"/>
      <c r="H478" s="170"/>
      <c r="I478" s="90" t="s">
        <v>1740</v>
      </c>
      <c r="J478" s="168"/>
      <c r="K478" s="169"/>
    </row>
    <row r="479" spans="1:11" s="18" customFormat="1" ht="51" outlineLevel="2">
      <c r="A479" s="76"/>
      <c r="B479" s="35" t="s">
        <v>1316</v>
      </c>
      <c r="C479" s="142" t="s">
        <v>532</v>
      </c>
      <c r="D479" s="170"/>
      <c r="E479" s="170"/>
      <c r="F479" s="170"/>
      <c r="G479" s="170"/>
      <c r="H479" s="170"/>
      <c r="I479" s="90" t="s">
        <v>1741</v>
      </c>
      <c r="J479" s="168"/>
      <c r="K479" s="169"/>
    </row>
    <row r="480" spans="1:11" s="18" customFormat="1" ht="38.25" outlineLevel="2">
      <c r="A480" s="76"/>
      <c r="B480" s="35" t="s">
        <v>1323</v>
      </c>
      <c r="C480" s="142" t="s">
        <v>202</v>
      </c>
      <c r="D480" s="170"/>
      <c r="E480" s="170"/>
      <c r="F480" s="170"/>
      <c r="G480" s="170"/>
      <c r="H480" s="170"/>
      <c r="I480" s="90" t="s">
        <v>1742</v>
      </c>
      <c r="J480" s="168"/>
      <c r="K480" s="169"/>
    </row>
    <row r="481" spans="1:11" s="18" customFormat="1" ht="25.5" outlineLevel="2">
      <c r="A481" s="76"/>
      <c r="B481" s="35" t="s">
        <v>928</v>
      </c>
      <c r="C481" s="142" t="s">
        <v>24</v>
      </c>
      <c r="D481" s="170"/>
      <c r="E481" s="170"/>
      <c r="F481" s="170"/>
      <c r="G481" s="170"/>
      <c r="H481" s="170"/>
      <c r="I481" s="90" t="s">
        <v>1743</v>
      </c>
      <c r="J481" s="168"/>
      <c r="K481" s="169"/>
    </row>
    <row r="482" spans="1:11" s="18" customFormat="1" ht="38.25" outlineLevel="2">
      <c r="A482" s="76"/>
      <c r="B482" s="35" t="s">
        <v>2067</v>
      </c>
      <c r="C482" s="142" t="s">
        <v>25</v>
      </c>
      <c r="D482" s="170"/>
      <c r="E482" s="170"/>
      <c r="F482" s="170"/>
      <c r="G482" s="170"/>
      <c r="H482" s="170"/>
      <c r="I482" s="90" t="s">
        <v>1744</v>
      </c>
      <c r="J482" s="168"/>
      <c r="K482" s="169"/>
    </row>
    <row r="483" spans="1:11" s="18" customFormat="1" ht="51" outlineLevel="2">
      <c r="A483" s="76"/>
      <c r="B483" s="35" t="s">
        <v>1323</v>
      </c>
      <c r="C483" s="142" t="s">
        <v>867</v>
      </c>
      <c r="D483" s="170"/>
      <c r="E483" s="170"/>
      <c r="F483" s="170"/>
      <c r="G483" s="170"/>
      <c r="H483" s="170"/>
      <c r="I483" s="90" t="s">
        <v>1745</v>
      </c>
      <c r="J483" s="168"/>
      <c r="K483" s="169"/>
    </row>
    <row r="484" spans="1:11" s="18" customFormat="1" ht="25.5" outlineLevel="2">
      <c r="A484" s="76"/>
      <c r="B484" s="35" t="s">
        <v>928</v>
      </c>
      <c r="C484" s="142" t="s">
        <v>868</v>
      </c>
      <c r="D484" s="170"/>
      <c r="E484" s="170"/>
      <c r="F484" s="170"/>
      <c r="G484" s="170"/>
      <c r="H484" s="170"/>
      <c r="I484" s="90" t="s">
        <v>1746</v>
      </c>
      <c r="J484" s="168"/>
      <c r="K484" s="169"/>
    </row>
    <row r="485" spans="1:11" s="18" customFormat="1" ht="38.25" outlineLevel="2">
      <c r="A485" s="76"/>
      <c r="B485" s="35" t="s">
        <v>1210</v>
      </c>
      <c r="C485" s="142" t="s">
        <v>869</v>
      </c>
      <c r="D485" s="170"/>
      <c r="E485" s="170"/>
      <c r="F485" s="170"/>
      <c r="G485" s="170"/>
      <c r="H485" s="170"/>
      <c r="I485" s="90" t="s">
        <v>1747</v>
      </c>
      <c r="J485" s="168"/>
      <c r="K485" s="169"/>
    </row>
    <row r="486" spans="1:11" s="18" customFormat="1" ht="38.25" outlineLevel="2">
      <c r="A486" s="76"/>
      <c r="B486" s="35" t="s">
        <v>928</v>
      </c>
      <c r="C486" s="142" t="s">
        <v>870</v>
      </c>
      <c r="D486" s="170"/>
      <c r="E486" s="170"/>
      <c r="F486" s="170"/>
      <c r="G486" s="170"/>
      <c r="H486" s="170"/>
      <c r="I486" s="90" t="s">
        <v>871</v>
      </c>
      <c r="J486" s="168"/>
      <c r="K486" s="169"/>
    </row>
    <row r="487" spans="1:11" s="18" customFormat="1" ht="38.25" outlineLevel="2">
      <c r="A487" s="76"/>
      <c r="B487" s="37" t="s">
        <v>2120</v>
      </c>
      <c r="C487" s="142" t="s">
        <v>1563</v>
      </c>
      <c r="D487" s="170"/>
      <c r="E487" s="170"/>
      <c r="F487" s="170"/>
      <c r="G487" s="170"/>
      <c r="H487" s="170"/>
      <c r="I487" s="90" t="s">
        <v>872</v>
      </c>
      <c r="J487" s="168"/>
      <c r="K487" s="169"/>
    </row>
    <row r="488" spans="1:11" s="18" customFormat="1" ht="51" outlineLevel="3">
      <c r="A488" s="76"/>
      <c r="B488" s="35" t="s">
        <v>2067</v>
      </c>
      <c r="C488" s="148" t="s">
        <v>1749</v>
      </c>
      <c r="D488" s="170"/>
      <c r="E488" s="170"/>
      <c r="F488" s="170"/>
      <c r="G488" s="170"/>
      <c r="H488" s="170"/>
      <c r="I488" s="90" t="s">
        <v>873</v>
      </c>
      <c r="J488" s="168"/>
      <c r="K488" s="169"/>
    </row>
    <row r="489" spans="1:11" s="18" customFormat="1" ht="63.75" outlineLevel="3">
      <c r="A489" s="76"/>
      <c r="B489" s="35" t="s">
        <v>2067</v>
      </c>
      <c r="C489" s="148" t="s">
        <v>1748</v>
      </c>
      <c r="D489" s="170"/>
      <c r="E489" s="170"/>
      <c r="F489" s="170"/>
      <c r="G489" s="170"/>
      <c r="H489" s="170"/>
      <c r="I489" s="90" t="s">
        <v>874</v>
      </c>
      <c r="J489" s="168"/>
      <c r="K489" s="169"/>
    </row>
    <row r="490" spans="1:11" s="18" customFormat="1" ht="76.5" outlineLevel="3">
      <c r="A490" s="76"/>
      <c r="B490" s="35" t="s">
        <v>2067</v>
      </c>
      <c r="C490" s="148" t="s">
        <v>838</v>
      </c>
      <c r="D490" s="170"/>
      <c r="E490" s="170"/>
      <c r="F490" s="170"/>
      <c r="G490" s="170"/>
      <c r="H490" s="170"/>
      <c r="I490" s="90" t="s">
        <v>875</v>
      </c>
      <c r="J490" s="168"/>
      <c r="K490" s="169"/>
    </row>
    <row r="491" spans="1:11" s="18" customFormat="1" ht="38.25" outlineLevel="3">
      <c r="A491" s="76"/>
      <c r="B491" s="35" t="s">
        <v>2067</v>
      </c>
      <c r="C491" s="148" t="s">
        <v>2121</v>
      </c>
      <c r="D491" s="170"/>
      <c r="E491" s="170"/>
      <c r="F491" s="170"/>
      <c r="G491" s="170"/>
      <c r="H491" s="170"/>
      <c r="I491" s="90" t="s">
        <v>876</v>
      </c>
      <c r="J491" s="168"/>
      <c r="K491" s="169"/>
    </row>
    <row r="492" spans="1:11" s="18" customFormat="1" ht="25.5" outlineLevel="3">
      <c r="A492" s="76"/>
      <c r="B492" s="35" t="s">
        <v>2067</v>
      </c>
      <c r="C492" s="148" t="s">
        <v>897</v>
      </c>
      <c r="D492" s="170"/>
      <c r="E492" s="170"/>
      <c r="F492" s="170"/>
      <c r="G492" s="170"/>
      <c r="H492" s="170"/>
      <c r="I492" s="90" t="s">
        <v>877</v>
      </c>
      <c r="J492" s="168"/>
      <c r="K492" s="169"/>
    </row>
    <row r="493" spans="1:11" s="18" customFormat="1" ht="38.25" outlineLevel="3">
      <c r="A493" s="76"/>
      <c r="B493" s="35" t="s">
        <v>1026</v>
      </c>
      <c r="C493" s="148" t="s">
        <v>878</v>
      </c>
      <c r="D493" s="170"/>
      <c r="E493" s="170"/>
      <c r="F493" s="170"/>
      <c r="G493" s="170"/>
      <c r="H493" s="170"/>
      <c r="I493" s="90" t="s">
        <v>880</v>
      </c>
      <c r="J493" s="168"/>
      <c r="K493" s="169"/>
    </row>
    <row r="494" spans="1:11" s="18" customFormat="1" ht="25.5" outlineLevel="3">
      <c r="A494" s="76"/>
      <c r="B494" s="35" t="s">
        <v>928</v>
      </c>
      <c r="C494" s="148" t="s">
        <v>1178</v>
      </c>
      <c r="D494" s="170"/>
      <c r="E494" s="170"/>
      <c r="F494" s="170"/>
      <c r="G494" s="170"/>
      <c r="H494" s="170"/>
      <c r="I494" s="90" t="s">
        <v>881</v>
      </c>
      <c r="J494" s="168"/>
      <c r="K494" s="169"/>
    </row>
    <row r="495" spans="1:11" s="18" customFormat="1" ht="51" outlineLevel="3">
      <c r="A495" s="76"/>
      <c r="B495" s="35" t="s">
        <v>928</v>
      </c>
      <c r="C495" s="148" t="s">
        <v>879</v>
      </c>
      <c r="D495" s="170"/>
      <c r="E495" s="170"/>
      <c r="F495" s="170"/>
      <c r="G495" s="170"/>
      <c r="H495" s="170"/>
      <c r="I495" s="90" t="s">
        <v>882</v>
      </c>
      <c r="J495" s="168"/>
      <c r="K495" s="169"/>
    </row>
    <row r="496" spans="1:11" s="18" customFormat="1" ht="38.25" outlineLevel="3">
      <c r="A496" s="76"/>
      <c r="B496" s="35" t="s">
        <v>1316</v>
      </c>
      <c r="C496" s="148" t="s">
        <v>1179</v>
      </c>
      <c r="D496" s="170"/>
      <c r="E496" s="170"/>
      <c r="F496" s="170"/>
      <c r="G496" s="170"/>
      <c r="H496" s="170"/>
      <c r="I496" s="90" t="s">
        <v>883</v>
      </c>
      <c r="J496" s="168"/>
      <c r="K496" s="169"/>
    </row>
    <row r="497" spans="1:11" s="18" customFormat="1" ht="63.75" outlineLevel="1">
      <c r="A497" s="76"/>
      <c r="B497" s="37" t="s">
        <v>151</v>
      </c>
      <c r="C497" s="143" t="s">
        <v>152</v>
      </c>
      <c r="D497" s="6">
        <f>COUNTIF(D498:H515,"R")</f>
        <v>0</v>
      </c>
      <c r="E497" s="6">
        <f>COUNTIF(D498:H515,"Y")</f>
        <v>0</v>
      </c>
      <c r="F497" s="6">
        <f>COUNTIF(D498:H515,"G")</f>
        <v>0</v>
      </c>
      <c r="G497" s="6">
        <f>COUNTIF(D498:H515,"U")</f>
        <v>0</v>
      </c>
      <c r="H497" s="6">
        <f>COUNTIF(D498:H515,"NA")</f>
        <v>0</v>
      </c>
      <c r="I497" s="90" t="s">
        <v>662</v>
      </c>
      <c r="J497" s="168"/>
      <c r="K497" s="169"/>
    </row>
    <row r="498" spans="1:11" s="18" customFormat="1" ht="51" outlineLevel="2">
      <c r="A498" s="76"/>
      <c r="B498" s="37" t="s">
        <v>928</v>
      </c>
      <c r="C498" s="142" t="s">
        <v>561</v>
      </c>
      <c r="D498" s="170"/>
      <c r="E498" s="170"/>
      <c r="F498" s="170"/>
      <c r="G498" s="170"/>
      <c r="H498" s="170"/>
      <c r="I498" s="90" t="s">
        <v>2039</v>
      </c>
      <c r="J498" s="168"/>
      <c r="K498" s="169"/>
    </row>
    <row r="499" spans="1:11" s="18" customFormat="1" ht="51.75" customHeight="1" outlineLevel="2">
      <c r="A499" s="76"/>
      <c r="B499" s="37" t="s">
        <v>2099</v>
      </c>
      <c r="C499" s="142" t="s">
        <v>1787</v>
      </c>
      <c r="D499" s="170"/>
      <c r="E499" s="170"/>
      <c r="F499" s="170"/>
      <c r="G499" s="170"/>
      <c r="H499" s="170"/>
      <c r="I499" s="90" t="s">
        <v>1616</v>
      </c>
      <c r="J499" s="168"/>
      <c r="K499" s="169"/>
    </row>
    <row r="500" spans="1:11" s="18" customFormat="1" ht="38.25" outlineLevel="3">
      <c r="A500" s="76"/>
      <c r="B500" s="37" t="s">
        <v>1324</v>
      </c>
      <c r="C500" s="148" t="s">
        <v>581</v>
      </c>
      <c r="D500" s="170"/>
      <c r="E500" s="170"/>
      <c r="F500" s="170"/>
      <c r="G500" s="170"/>
      <c r="H500" s="170"/>
      <c r="I500" s="90" t="s">
        <v>1163</v>
      </c>
      <c r="J500" s="168"/>
      <c r="K500" s="169"/>
    </row>
    <row r="501" spans="1:11" s="18" customFormat="1" ht="63.75" outlineLevel="2">
      <c r="A501" s="76"/>
      <c r="B501" s="37" t="s">
        <v>2067</v>
      </c>
      <c r="C501" s="142" t="s">
        <v>562</v>
      </c>
      <c r="D501" s="170"/>
      <c r="E501" s="170"/>
      <c r="F501" s="170"/>
      <c r="G501" s="170"/>
      <c r="H501" s="170"/>
      <c r="I501" s="90" t="s">
        <v>1164</v>
      </c>
      <c r="J501" s="168"/>
      <c r="K501" s="169"/>
    </row>
    <row r="502" spans="1:11" s="18" customFormat="1" ht="76.5" outlineLevel="2">
      <c r="A502" s="76"/>
      <c r="B502" s="37" t="s">
        <v>2067</v>
      </c>
      <c r="C502" s="142" t="s">
        <v>483</v>
      </c>
      <c r="D502" s="170"/>
      <c r="E502" s="170"/>
      <c r="F502" s="170"/>
      <c r="G502" s="170"/>
      <c r="H502" s="170"/>
      <c r="I502" s="90" t="s">
        <v>1165</v>
      </c>
      <c r="J502" s="168"/>
      <c r="K502" s="169"/>
    </row>
    <row r="503" spans="1:11" s="18" customFormat="1" ht="51" outlineLevel="2">
      <c r="A503" s="76"/>
      <c r="B503" s="37" t="s">
        <v>928</v>
      </c>
      <c r="C503" s="142" t="s">
        <v>535</v>
      </c>
      <c r="D503" s="170"/>
      <c r="E503" s="170"/>
      <c r="F503" s="170"/>
      <c r="G503" s="170"/>
      <c r="H503" s="170"/>
      <c r="I503" s="90" t="s">
        <v>1166</v>
      </c>
      <c r="J503" s="168"/>
      <c r="K503" s="169"/>
    </row>
    <row r="504" spans="1:11" s="18" customFormat="1" ht="51.75" customHeight="1" outlineLevel="2">
      <c r="A504" s="76"/>
      <c r="B504" s="37" t="s">
        <v>928</v>
      </c>
      <c r="C504" s="142" t="s">
        <v>1119</v>
      </c>
      <c r="D504" s="170"/>
      <c r="E504" s="170"/>
      <c r="F504" s="170"/>
      <c r="G504" s="170"/>
      <c r="H504" s="170"/>
      <c r="I504" s="90" t="s">
        <v>1167</v>
      </c>
      <c r="J504" s="168"/>
      <c r="K504" s="169"/>
    </row>
    <row r="505" spans="1:11" s="18" customFormat="1" ht="51" outlineLevel="2">
      <c r="A505" s="76"/>
      <c r="B505" s="37" t="s">
        <v>2122</v>
      </c>
      <c r="C505" s="142" t="s">
        <v>1097</v>
      </c>
      <c r="D505" s="170"/>
      <c r="E505" s="170"/>
      <c r="F505" s="170"/>
      <c r="G505" s="170"/>
      <c r="H505" s="170"/>
      <c r="I505" s="90" t="s">
        <v>1168</v>
      </c>
      <c r="J505" s="168"/>
      <c r="K505" s="169"/>
    </row>
    <row r="506" spans="1:11" s="18" customFormat="1" ht="38.25" outlineLevel="2">
      <c r="A506" s="76"/>
      <c r="B506" s="37" t="s">
        <v>2123</v>
      </c>
      <c r="C506" s="142" t="s">
        <v>2041</v>
      </c>
      <c r="D506" s="170"/>
      <c r="E506" s="170"/>
      <c r="F506" s="170"/>
      <c r="G506" s="170"/>
      <c r="H506" s="170"/>
      <c r="I506" s="90" t="s">
        <v>1169</v>
      </c>
      <c r="J506" s="168"/>
      <c r="K506" s="169"/>
    </row>
    <row r="507" spans="1:11" s="18" customFormat="1" ht="63.75" outlineLevel="2">
      <c r="A507" s="76"/>
      <c r="B507" s="37" t="s">
        <v>928</v>
      </c>
      <c r="C507" s="142" t="s">
        <v>1098</v>
      </c>
      <c r="D507" s="170"/>
      <c r="E507" s="170"/>
      <c r="F507" s="170"/>
      <c r="G507" s="170"/>
      <c r="H507" s="170"/>
      <c r="I507" s="90" t="s">
        <v>1170</v>
      </c>
      <c r="J507" s="168"/>
      <c r="K507" s="169"/>
    </row>
    <row r="508" spans="1:11" s="18" customFormat="1" ht="51" outlineLevel="2">
      <c r="A508" s="76"/>
      <c r="B508" s="37" t="s">
        <v>2067</v>
      </c>
      <c r="C508" s="142" t="s">
        <v>2124</v>
      </c>
      <c r="D508" s="170"/>
      <c r="E508" s="170"/>
      <c r="F508" s="170"/>
      <c r="G508" s="170"/>
      <c r="H508" s="170"/>
      <c r="I508" s="90" t="s">
        <v>1171</v>
      </c>
      <c r="J508" s="168"/>
      <c r="K508" s="169"/>
    </row>
    <row r="509" spans="1:11" s="18" customFormat="1" ht="63.75" outlineLevel="2">
      <c r="A509" s="76"/>
      <c r="B509" s="37" t="s">
        <v>2067</v>
      </c>
      <c r="C509" s="142" t="s">
        <v>2125</v>
      </c>
      <c r="D509" s="170"/>
      <c r="E509" s="170"/>
      <c r="F509" s="170"/>
      <c r="G509" s="170"/>
      <c r="H509" s="170"/>
      <c r="I509" s="90" t="s">
        <v>1172</v>
      </c>
      <c r="J509" s="168"/>
      <c r="K509" s="169"/>
    </row>
    <row r="510" spans="1:11" s="18" customFormat="1" ht="66.75" customHeight="1" outlineLevel="2">
      <c r="A510" s="76"/>
      <c r="B510" s="37" t="s">
        <v>2067</v>
      </c>
      <c r="C510" s="142" t="s">
        <v>2126</v>
      </c>
      <c r="D510" s="170"/>
      <c r="E510" s="170"/>
      <c r="F510" s="170"/>
      <c r="G510" s="170"/>
      <c r="H510" s="170"/>
      <c r="I510" s="90" t="s">
        <v>1173</v>
      </c>
      <c r="J510" s="168"/>
      <c r="K510" s="169"/>
    </row>
    <row r="511" spans="1:11" s="18" customFormat="1" ht="51" outlineLevel="2">
      <c r="A511" s="76"/>
      <c r="B511" s="37" t="s">
        <v>2067</v>
      </c>
      <c r="C511" s="142" t="s">
        <v>2127</v>
      </c>
      <c r="D511" s="170"/>
      <c r="E511" s="170"/>
      <c r="F511" s="170"/>
      <c r="G511" s="170"/>
      <c r="H511" s="170"/>
      <c r="I511" s="90" t="s">
        <v>1174</v>
      </c>
      <c r="J511" s="168"/>
      <c r="K511" s="169"/>
    </row>
    <row r="512" spans="1:11" s="18" customFormat="1" ht="38.25" outlineLevel="2">
      <c r="A512" s="76"/>
      <c r="B512" s="37" t="s">
        <v>928</v>
      </c>
      <c r="C512" s="142" t="s">
        <v>582</v>
      </c>
      <c r="D512" s="170"/>
      <c r="E512" s="170"/>
      <c r="F512" s="170"/>
      <c r="G512" s="170"/>
      <c r="H512" s="170"/>
      <c r="I512" s="90" t="s">
        <v>1175</v>
      </c>
      <c r="J512" s="168"/>
      <c r="K512" s="169"/>
    </row>
    <row r="513" spans="1:11" s="18" customFormat="1" ht="63.75" outlineLevel="2">
      <c r="A513" s="76"/>
      <c r="B513" s="37" t="s">
        <v>2067</v>
      </c>
      <c r="C513" s="142" t="s">
        <v>583</v>
      </c>
      <c r="D513" s="170"/>
      <c r="E513" s="170"/>
      <c r="F513" s="170"/>
      <c r="G513" s="170"/>
      <c r="H513" s="170"/>
      <c r="I513" s="90" t="s">
        <v>586</v>
      </c>
      <c r="J513" s="168"/>
      <c r="K513" s="169"/>
    </row>
    <row r="514" spans="1:11" s="18" customFormat="1" ht="66.75" customHeight="1" outlineLevel="2">
      <c r="A514" s="76"/>
      <c r="B514" s="37" t="s">
        <v>2116</v>
      </c>
      <c r="C514" s="142" t="s">
        <v>584</v>
      </c>
      <c r="D514" s="170"/>
      <c r="E514" s="170"/>
      <c r="F514" s="170"/>
      <c r="G514" s="170"/>
      <c r="H514" s="170"/>
      <c r="I514" s="90" t="s">
        <v>587</v>
      </c>
      <c r="J514" s="168"/>
      <c r="K514" s="169"/>
    </row>
    <row r="515" spans="1:11" s="18" customFormat="1" ht="51.75" customHeight="1" outlineLevel="2">
      <c r="A515" s="76"/>
      <c r="B515" s="37" t="s">
        <v>1323</v>
      </c>
      <c r="C515" s="142" t="s">
        <v>585</v>
      </c>
      <c r="D515" s="170"/>
      <c r="E515" s="170"/>
      <c r="F515" s="170"/>
      <c r="G515" s="170"/>
      <c r="H515" s="170"/>
      <c r="I515" s="90" t="s">
        <v>588</v>
      </c>
      <c r="J515" s="168"/>
      <c r="K515" s="169"/>
    </row>
    <row r="516" spans="1:11" s="18" customFormat="1" ht="38.25" outlineLevel="1">
      <c r="A516" s="76"/>
      <c r="B516" s="36" t="s">
        <v>353</v>
      </c>
      <c r="C516" s="143" t="s">
        <v>1832</v>
      </c>
      <c r="D516" s="6">
        <f>COUNTIF(D517:H535,"R")</f>
        <v>0</v>
      </c>
      <c r="E516" s="6">
        <f>COUNTIF(D517:H535,"Y")</f>
        <v>0</v>
      </c>
      <c r="F516" s="6">
        <f>COUNTIF(D517:H535,"G")</f>
        <v>0</v>
      </c>
      <c r="G516" s="6">
        <f>COUNTIF(D517:H535,"U")</f>
        <v>0</v>
      </c>
      <c r="H516" s="6">
        <f>COUNTIF(D517:H535,"NA")</f>
        <v>0</v>
      </c>
      <c r="I516" s="90" t="s">
        <v>1374</v>
      </c>
      <c r="J516" s="168"/>
      <c r="K516" s="169"/>
    </row>
    <row r="517" spans="1:11" s="18" customFormat="1" ht="25.5" outlineLevel="2">
      <c r="A517" s="76"/>
      <c r="B517" s="37" t="s">
        <v>928</v>
      </c>
      <c r="C517" s="142" t="s">
        <v>1668</v>
      </c>
      <c r="D517" s="170"/>
      <c r="E517" s="170"/>
      <c r="F517" s="170"/>
      <c r="G517" s="170"/>
      <c r="H517" s="170"/>
      <c r="I517" s="90" t="s">
        <v>1669</v>
      </c>
      <c r="J517" s="168"/>
      <c r="K517" s="169"/>
    </row>
    <row r="518" spans="1:11" s="18" customFormat="1" ht="38.25" outlineLevel="3">
      <c r="A518" s="76"/>
      <c r="B518" s="37" t="s">
        <v>928</v>
      </c>
      <c r="C518" s="148" t="s">
        <v>484</v>
      </c>
      <c r="D518" s="170"/>
      <c r="E518" s="170"/>
      <c r="F518" s="170"/>
      <c r="G518" s="170"/>
      <c r="H518" s="170"/>
      <c r="I518" s="90" t="s">
        <v>1670</v>
      </c>
      <c r="J518" s="168"/>
      <c r="K518" s="169"/>
    </row>
    <row r="519" spans="1:11" s="18" customFormat="1" ht="51" outlineLevel="3">
      <c r="A519" s="76"/>
      <c r="B519" s="37" t="s">
        <v>928</v>
      </c>
      <c r="C519" s="148" t="s">
        <v>1829</v>
      </c>
      <c r="D519" s="170"/>
      <c r="E519" s="170"/>
      <c r="F519" s="170"/>
      <c r="G519" s="170"/>
      <c r="H519" s="170"/>
      <c r="I519" s="90" t="s">
        <v>1671</v>
      </c>
      <c r="J519" s="168"/>
      <c r="K519" s="169"/>
    </row>
    <row r="520" spans="1:11" s="18" customFormat="1" ht="63.75" outlineLevel="3">
      <c r="A520" s="76"/>
      <c r="B520" s="37" t="s">
        <v>928</v>
      </c>
      <c r="C520" s="148" t="s">
        <v>661</v>
      </c>
      <c r="D520" s="170"/>
      <c r="E520" s="170"/>
      <c r="F520" s="170"/>
      <c r="G520" s="170"/>
      <c r="H520" s="170"/>
      <c r="I520" s="90" t="s">
        <v>1672</v>
      </c>
      <c r="J520" s="168"/>
      <c r="K520" s="169"/>
    </row>
    <row r="521" spans="1:11" s="18" customFormat="1" ht="38.25" outlineLevel="3">
      <c r="A521" s="76"/>
      <c r="B521" s="37" t="s">
        <v>928</v>
      </c>
      <c r="C521" s="148" t="s">
        <v>660</v>
      </c>
      <c r="D521" s="170"/>
      <c r="E521" s="170"/>
      <c r="F521" s="170"/>
      <c r="G521" s="170"/>
      <c r="H521" s="170"/>
      <c r="I521" s="90" t="s">
        <v>1673</v>
      </c>
      <c r="J521" s="168"/>
      <c r="K521" s="169"/>
    </row>
    <row r="522" spans="1:11" s="26" customFormat="1" ht="38.25" outlineLevel="2">
      <c r="A522" s="76"/>
      <c r="B522" s="36" t="s">
        <v>1210</v>
      </c>
      <c r="C522" s="142" t="s">
        <v>1833</v>
      </c>
      <c r="D522" s="170"/>
      <c r="E522" s="170"/>
      <c r="F522" s="170"/>
      <c r="G522" s="170"/>
      <c r="H522" s="170"/>
      <c r="I522" s="38" t="s">
        <v>2015</v>
      </c>
      <c r="J522" s="168"/>
      <c r="K522" s="169"/>
    </row>
    <row r="523" spans="1:11" s="26" customFormat="1" ht="37.5" customHeight="1" outlineLevel="3">
      <c r="A523" s="76"/>
      <c r="B523" s="36" t="s">
        <v>928</v>
      </c>
      <c r="C523" s="148" t="s">
        <v>1125</v>
      </c>
      <c r="D523" s="170"/>
      <c r="E523" s="170"/>
      <c r="F523" s="170"/>
      <c r="G523" s="170"/>
      <c r="H523" s="170"/>
      <c r="I523" s="38" t="s">
        <v>1102</v>
      </c>
      <c r="J523" s="168"/>
      <c r="K523" s="169"/>
    </row>
    <row r="524" spans="1:11" s="26" customFormat="1" ht="37.5" customHeight="1" outlineLevel="3">
      <c r="A524" s="76"/>
      <c r="B524" s="36" t="s">
        <v>1210</v>
      </c>
      <c r="C524" s="148" t="s">
        <v>748</v>
      </c>
      <c r="D524" s="170"/>
      <c r="E524" s="170"/>
      <c r="F524" s="170"/>
      <c r="G524" s="170"/>
      <c r="H524" s="170"/>
      <c r="I524" s="38" t="s">
        <v>1103</v>
      </c>
      <c r="J524" s="168"/>
      <c r="K524" s="169"/>
    </row>
    <row r="525" spans="1:11" s="26" customFormat="1" ht="25.5" outlineLevel="3">
      <c r="A525" s="76"/>
      <c r="B525" s="36" t="s">
        <v>928</v>
      </c>
      <c r="C525" s="148" t="s">
        <v>401</v>
      </c>
      <c r="D525" s="170"/>
      <c r="E525" s="170"/>
      <c r="F525" s="170"/>
      <c r="G525" s="170"/>
      <c r="H525" s="170"/>
      <c r="I525" s="38" t="s">
        <v>1104</v>
      </c>
      <c r="J525" s="168"/>
      <c r="K525" s="169"/>
    </row>
    <row r="526" spans="1:11" s="26" customFormat="1" ht="51" outlineLevel="2">
      <c r="A526" s="76"/>
      <c r="B526" s="36" t="s">
        <v>1210</v>
      </c>
      <c r="C526" s="142" t="s">
        <v>1122</v>
      </c>
      <c r="D526" s="170"/>
      <c r="E526" s="170"/>
      <c r="F526" s="170"/>
      <c r="G526" s="170"/>
      <c r="H526" s="170"/>
      <c r="I526" s="38" t="s">
        <v>2016</v>
      </c>
      <c r="J526" s="168"/>
      <c r="K526" s="169"/>
    </row>
    <row r="527" spans="1:11" s="18" customFormat="1" ht="38.25" outlineLevel="2">
      <c r="A527" s="76"/>
      <c r="B527" s="37" t="s">
        <v>1323</v>
      </c>
      <c r="C527" s="142" t="s">
        <v>1834</v>
      </c>
      <c r="D527" s="170"/>
      <c r="E527" s="170"/>
      <c r="F527" s="170"/>
      <c r="G527" s="170"/>
      <c r="H527" s="170"/>
      <c r="I527" s="90" t="s">
        <v>437</v>
      </c>
      <c r="J527" s="168"/>
      <c r="K527" s="169"/>
    </row>
    <row r="528" spans="1:11" s="18" customFormat="1" ht="63.75" outlineLevel="3">
      <c r="A528" s="76"/>
      <c r="B528" s="37" t="s">
        <v>928</v>
      </c>
      <c r="C528" s="148" t="s">
        <v>1565</v>
      </c>
      <c r="D528" s="170"/>
      <c r="E528" s="170"/>
      <c r="F528" s="170"/>
      <c r="G528" s="170"/>
      <c r="H528" s="170"/>
      <c r="I528" s="90" t="s">
        <v>1375</v>
      </c>
      <c r="J528" s="168"/>
      <c r="K528" s="169"/>
    </row>
    <row r="529" spans="1:11" s="19" customFormat="1" ht="38.25" outlineLevel="3">
      <c r="A529" s="76"/>
      <c r="B529" s="37" t="s">
        <v>928</v>
      </c>
      <c r="C529" s="148" t="s">
        <v>1133</v>
      </c>
      <c r="D529" s="170"/>
      <c r="E529" s="170"/>
      <c r="F529" s="170"/>
      <c r="G529" s="170"/>
      <c r="H529" s="170"/>
      <c r="I529" s="90" t="s">
        <v>1376</v>
      </c>
      <c r="J529" s="168"/>
      <c r="K529" s="169"/>
    </row>
    <row r="530" spans="1:11" s="19" customFormat="1" ht="51" customHeight="1" outlineLevel="3">
      <c r="A530" s="76"/>
      <c r="B530" s="37" t="s">
        <v>1323</v>
      </c>
      <c r="C530" s="148" t="s">
        <v>965</v>
      </c>
      <c r="D530" s="170"/>
      <c r="E530" s="170"/>
      <c r="F530" s="170"/>
      <c r="G530" s="170"/>
      <c r="H530" s="170"/>
      <c r="I530" s="90" t="s">
        <v>1377</v>
      </c>
      <c r="J530" s="168"/>
      <c r="K530" s="169"/>
    </row>
    <row r="531" spans="1:11" s="19" customFormat="1" ht="51" outlineLevel="3">
      <c r="A531" s="76"/>
      <c r="B531" s="37" t="s">
        <v>928</v>
      </c>
      <c r="C531" s="148" t="s">
        <v>402</v>
      </c>
      <c r="D531" s="170"/>
      <c r="E531" s="170"/>
      <c r="F531" s="170"/>
      <c r="G531" s="170"/>
      <c r="H531" s="170"/>
      <c r="I531" s="90" t="s">
        <v>1378</v>
      </c>
      <c r="J531" s="168"/>
      <c r="K531" s="169"/>
    </row>
    <row r="532" spans="1:11" s="19" customFormat="1" ht="38.25" outlineLevel="3">
      <c r="A532" s="76"/>
      <c r="B532" s="37" t="s">
        <v>928</v>
      </c>
      <c r="C532" s="148" t="s">
        <v>2044</v>
      </c>
      <c r="D532" s="170"/>
      <c r="E532" s="170"/>
      <c r="F532" s="170"/>
      <c r="G532" s="170"/>
      <c r="H532" s="170"/>
      <c r="I532" s="90" t="s">
        <v>1379</v>
      </c>
      <c r="J532" s="168"/>
      <c r="K532" s="169"/>
    </row>
    <row r="533" spans="1:11" s="19" customFormat="1" ht="38.25" outlineLevel="3">
      <c r="A533" s="76"/>
      <c r="B533" s="37" t="s">
        <v>928</v>
      </c>
      <c r="C533" s="152" t="s">
        <v>9</v>
      </c>
      <c r="D533" s="170"/>
      <c r="E533" s="170"/>
      <c r="F533" s="170"/>
      <c r="G533" s="170"/>
      <c r="H533" s="170"/>
      <c r="I533" s="90" t="s">
        <v>1380</v>
      </c>
      <c r="J533" s="168"/>
      <c r="K533" s="169"/>
    </row>
    <row r="534" spans="1:11" s="19" customFormat="1" ht="51" outlineLevel="3">
      <c r="A534" s="76"/>
      <c r="B534" s="37" t="s">
        <v>928</v>
      </c>
      <c r="C534" s="152" t="s">
        <v>966</v>
      </c>
      <c r="D534" s="170"/>
      <c r="E534" s="170"/>
      <c r="F534" s="170"/>
      <c r="G534" s="170"/>
      <c r="H534" s="170"/>
      <c r="I534" s="90" t="s">
        <v>1381</v>
      </c>
      <c r="J534" s="168"/>
      <c r="K534" s="169"/>
    </row>
    <row r="535" spans="1:11" s="26" customFormat="1" ht="38.25" outlineLevel="3" collapsed="1">
      <c r="A535" s="76"/>
      <c r="B535" s="37" t="s">
        <v>1323</v>
      </c>
      <c r="C535" s="152" t="s">
        <v>2045</v>
      </c>
      <c r="D535" s="170"/>
      <c r="E535" s="170"/>
      <c r="F535" s="170"/>
      <c r="G535" s="170"/>
      <c r="H535" s="170"/>
      <c r="I535" s="90" t="s">
        <v>1382</v>
      </c>
      <c r="J535" s="168"/>
      <c r="K535" s="169"/>
    </row>
    <row r="536" spans="1:11" s="27" customFormat="1" ht="51" outlineLevel="1">
      <c r="A536" s="76"/>
      <c r="B536" s="37" t="s">
        <v>175</v>
      </c>
      <c r="C536" s="143" t="s">
        <v>485</v>
      </c>
      <c r="D536" s="6">
        <f>COUNTIF(D537:H574,"R")</f>
        <v>0</v>
      </c>
      <c r="E536" s="6">
        <f>COUNTIF(D537:H574,"Y")</f>
        <v>0</v>
      </c>
      <c r="F536" s="6">
        <f>COUNTIF(D537:H574,"G")</f>
        <v>0</v>
      </c>
      <c r="G536" s="6">
        <f>COUNTIF(D537:H574,"U")</f>
        <v>0</v>
      </c>
      <c r="H536" s="6">
        <f>COUNTIF(D537:H574,"NA")</f>
        <v>0</v>
      </c>
      <c r="I536" s="38" t="s">
        <v>1215</v>
      </c>
      <c r="J536" s="168"/>
      <c r="K536" s="169"/>
    </row>
    <row r="537" spans="1:11" ht="38.25" outlineLevel="2">
      <c r="A537" s="76"/>
      <c r="B537" s="35" t="s">
        <v>1965</v>
      </c>
      <c r="C537" s="142" t="s">
        <v>486</v>
      </c>
      <c r="D537" s="170"/>
      <c r="E537" s="170"/>
      <c r="F537" s="170"/>
      <c r="G537" s="170"/>
      <c r="H537" s="170"/>
      <c r="I537" s="88" t="s">
        <v>438</v>
      </c>
      <c r="J537" s="168"/>
      <c r="K537" s="169"/>
    </row>
    <row r="538" spans="1:11" s="18" customFormat="1" ht="38.25" outlineLevel="2">
      <c r="A538" s="76"/>
      <c r="B538" s="37" t="s">
        <v>650</v>
      </c>
      <c r="C538" s="142" t="s">
        <v>1967</v>
      </c>
      <c r="D538" s="170"/>
      <c r="E538" s="170"/>
      <c r="F538" s="170"/>
      <c r="G538" s="170"/>
      <c r="H538" s="170"/>
      <c r="I538" s="38" t="s">
        <v>2014</v>
      </c>
      <c r="J538" s="168"/>
      <c r="K538" s="169"/>
    </row>
    <row r="539" spans="1:11" s="27" customFormat="1" ht="38.25" outlineLevel="3">
      <c r="A539" s="76"/>
      <c r="B539" s="37" t="s">
        <v>649</v>
      </c>
      <c r="C539" s="148" t="s">
        <v>203</v>
      </c>
      <c r="D539" s="170"/>
      <c r="E539" s="170"/>
      <c r="F539" s="170"/>
      <c r="G539" s="170"/>
      <c r="H539" s="170"/>
      <c r="I539" s="38" t="s">
        <v>1498</v>
      </c>
      <c r="J539" s="168"/>
      <c r="K539" s="169"/>
    </row>
    <row r="540" spans="1:11" s="27" customFormat="1" ht="51" outlineLevel="3">
      <c r="A540" s="76"/>
      <c r="B540" s="37" t="s">
        <v>1966</v>
      </c>
      <c r="C540" s="148" t="s">
        <v>11</v>
      </c>
      <c r="D540" s="170"/>
      <c r="E540" s="170"/>
      <c r="F540" s="170"/>
      <c r="G540" s="170"/>
      <c r="H540" s="170"/>
      <c r="I540" s="38" t="s">
        <v>1857</v>
      </c>
      <c r="J540" s="168"/>
      <c r="K540" s="169"/>
    </row>
    <row r="541" spans="1:11" s="27" customFormat="1" ht="37.5" customHeight="1" outlineLevel="3">
      <c r="A541" s="76"/>
      <c r="B541" s="37" t="s">
        <v>1966</v>
      </c>
      <c r="C541" s="148" t="s">
        <v>403</v>
      </c>
      <c r="D541" s="170"/>
      <c r="E541" s="170"/>
      <c r="F541" s="170"/>
      <c r="G541" s="170"/>
      <c r="H541" s="170"/>
      <c r="I541" s="38" t="s">
        <v>1858</v>
      </c>
      <c r="J541" s="168"/>
      <c r="K541" s="169"/>
    </row>
    <row r="542" spans="1:11" s="27" customFormat="1" ht="38.25" outlineLevel="3">
      <c r="A542" s="76"/>
      <c r="B542" s="37" t="s">
        <v>1966</v>
      </c>
      <c r="C542" s="148" t="s">
        <v>12</v>
      </c>
      <c r="D542" s="170"/>
      <c r="E542" s="170"/>
      <c r="F542" s="170"/>
      <c r="G542" s="170"/>
      <c r="H542" s="170"/>
      <c r="I542" s="38" t="s">
        <v>1859</v>
      </c>
      <c r="J542" s="168"/>
      <c r="K542" s="169"/>
    </row>
    <row r="543" spans="1:11" s="27" customFormat="1" ht="51" outlineLevel="3">
      <c r="A543" s="76"/>
      <c r="B543" s="37" t="s">
        <v>651</v>
      </c>
      <c r="C543" s="148" t="s">
        <v>487</v>
      </c>
      <c r="D543" s="170"/>
      <c r="E543" s="170"/>
      <c r="F543" s="170"/>
      <c r="G543" s="170"/>
      <c r="H543" s="170"/>
      <c r="I543" s="38" t="s">
        <v>1860</v>
      </c>
      <c r="J543" s="168"/>
      <c r="K543" s="169"/>
    </row>
    <row r="544" spans="1:11" s="27" customFormat="1" ht="51" outlineLevel="3">
      <c r="A544" s="76"/>
      <c r="B544" s="35" t="s">
        <v>589</v>
      </c>
      <c r="C544" s="152" t="s">
        <v>967</v>
      </c>
      <c r="D544" s="170"/>
      <c r="E544" s="170"/>
      <c r="F544" s="170"/>
      <c r="G544" s="170"/>
      <c r="H544" s="170"/>
      <c r="I544" s="38" t="s">
        <v>1499</v>
      </c>
      <c r="J544" s="168"/>
      <c r="K544" s="169"/>
    </row>
    <row r="545" spans="1:11" s="27" customFormat="1" ht="38.25" outlineLevel="3">
      <c r="A545" s="76"/>
      <c r="B545" s="37" t="s">
        <v>1968</v>
      </c>
      <c r="C545" s="152" t="s">
        <v>1335</v>
      </c>
      <c r="D545" s="170"/>
      <c r="E545" s="170"/>
      <c r="F545" s="170"/>
      <c r="G545" s="170"/>
      <c r="H545" s="170"/>
      <c r="I545" s="38" t="s">
        <v>1500</v>
      </c>
      <c r="J545" s="168"/>
      <c r="K545" s="169"/>
    </row>
    <row r="546" spans="1:11" s="27" customFormat="1" ht="76.5" outlineLevel="3">
      <c r="A546" s="76"/>
      <c r="B546" s="37" t="s">
        <v>652</v>
      </c>
      <c r="C546" s="152" t="s">
        <v>1566</v>
      </c>
      <c r="D546" s="170"/>
      <c r="E546" s="170"/>
      <c r="F546" s="170"/>
      <c r="G546" s="170"/>
      <c r="H546" s="170"/>
      <c r="I546" s="38" t="s">
        <v>1501</v>
      </c>
      <c r="J546" s="168"/>
      <c r="K546" s="169"/>
    </row>
    <row r="547" spans="1:11" s="27" customFormat="1" ht="38.25" outlineLevel="3">
      <c r="A547" s="76"/>
      <c r="B547" s="37" t="s">
        <v>1968</v>
      </c>
      <c r="C547" s="152" t="s">
        <v>1709</v>
      </c>
      <c r="D547" s="170"/>
      <c r="E547" s="170"/>
      <c r="F547" s="170"/>
      <c r="G547" s="170"/>
      <c r="H547" s="170"/>
      <c r="I547" s="38" t="s">
        <v>1502</v>
      </c>
      <c r="J547" s="168"/>
      <c r="K547" s="169"/>
    </row>
    <row r="548" spans="1:11" s="27" customFormat="1" ht="51.75" customHeight="1" outlineLevel="3">
      <c r="A548" s="76"/>
      <c r="B548" s="37" t="s">
        <v>1968</v>
      </c>
      <c r="C548" s="152" t="s">
        <v>13</v>
      </c>
      <c r="D548" s="170"/>
      <c r="E548" s="170"/>
      <c r="F548" s="170"/>
      <c r="G548" s="170"/>
      <c r="H548" s="170"/>
      <c r="I548" s="38" t="s">
        <v>1503</v>
      </c>
      <c r="J548" s="168"/>
      <c r="K548" s="169"/>
    </row>
    <row r="549" spans="1:11" s="27" customFormat="1" ht="38.25" outlineLevel="2">
      <c r="A549" s="76"/>
      <c r="B549" s="37" t="s">
        <v>1968</v>
      </c>
      <c r="C549" s="142" t="s">
        <v>1279</v>
      </c>
      <c r="D549" s="170"/>
      <c r="E549" s="170"/>
      <c r="F549" s="170"/>
      <c r="G549" s="170"/>
      <c r="H549" s="170"/>
      <c r="I549" s="38" t="s">
        <v>2013</v>
      </c>
      <c r="J549" s="168"/>
      <c r="K549" s="169"/>
    </row>
    <row r="550" spans="1:11" s="27" customFormat="1" ht="38.25" outlineLevel="3">
      <c r="A550" s="76"/>
      <c r="B550" s="37" t="s">
        <v>1968</v>
      </c>
      <c r="C550" s="152" t="s">
        <v>1278</v>
      </c>
      <c r="D550" s="170"/>
      <c r="E550" s="170"/>
      <c r="F550" s="170"/>
      <c r="G550" s="170"/>
      <c r="H550" s="170"/>
      <c r="I550" s="38" t="s">
        <v>1082</v>
      </c>
      <c r="J550" s="168"/>
      <c r="K550" s="169"/>
    </row>
    <row r="551" spans="1:11" s="27" customFormat="1" ht="38.25" outlineLevel="3">
      <c r="A551" s="76"/>
      <c r="B551" s="37" t="s">
        <v>1968</v>
      </c>
      <c r="C551" s="148" t="s">
        <v>1907</v>
      </c>
      <c r="D551" s="170"/>
      <c r="E551" s="170"/>
      <c r="F551" s="170"/>
      <c r="G551" s="170"/>
      <c r="H551" s="170"/>
      <c r="I551" s="38" t="s">
        <v>1861</v>
      </c>
      <c r="J551" s="168"/>
      <c r="K551" s="169"/>
    </row>
    <row r="552" spans="1:11" s="27" customFormat="1" ht="38.25" outlineLevel="3">
      <c r="A552" s="76"/>
      <c r="B552" s="37" t="s">
        <v>1968</v>
      </c>
      <c r="C552" s="148" t="s">
        <v>2003</v>
      </c>
      <c r="D552" s="170"/>
      <c r="E552" s="170"/>
      <c r="F552" s="170"/>
      <c r="G552" s="170"/>
      <c r="H552" s="170"/>
      <c r="I552" s="38" t="s">
        <v>1862</v>
      </c>
      <c r="J552" s="168"/>
      <c r="K552" s="169"/>
    </row>
    <row r="553" spans="1:11" s="27" customFormat="1" ht="25.5" outlineLevel="3">
      <c r="A553" s="76"/>
      <c r="B553" s="37" t="s">
        <v>1618</v>
      </c>
      <c r="C553" s="148" t="s">
        <v>1908</v>
      </c>
      <c r="D553" s="170"/>
      <c r="E553" s="170"/>
      <c r="F553" s="170"/>
      <c r="G553" s="170"/>
      <c r="H553" s="170"/>
      <c r="I553" s="38" t="s">
        <v>1863</v>
      </c>
      <c r="J553" s="168"/>
      <c r="K553" s="169"/>
    </row>
    <row r="554" spans="1:11" s="27" customFormat="1" ht="38.25" outlineLevel="3">
      <c r="A554" s="76"/>
      <c r="B554" s="37" t="s">
        <v>1968</v>
      </c>
      <c r="C554" s="148" t="s">
        <v>1579</v>
      </c>
      <c r="D554" s="170"/>
      <c r="E554" s="170"/>
      <c r="F554" s="170"/>
      <c r="G554" s="170"/>
      <c r="H554" s="170"/>
      <c r="I554" s="38" t="s">
        <v>1864</v>
      </c>
      <c r="J554" s="168"/>
      <c r="K554" s="169"/>
    </row>
    <row r="555" spans="1:11" s="27" customFormat="1" ht="38.25" outlineLevel="2">
      <c r="A555" s="76"/>
      <c r="B555" s="37" t="s">
        <v>176</v>
      </c>
      <c r="C555" s="142" t="s">
        <v>988</v>
      </c>
      <c r="D555" s="170"/>
      <c r="E555" s="170"/>
      <c r="F555" s="170"/>
      <c r="G555" s="170"/>
      <c r="H555" s="170"/>
      <c r="I555" s="38" t="s">
        <v>2012</v>
      </c>
      <c r="J555" s="168"/>
      <c r="K555" s="169"/>
    </row>
    <row r="556" spans="1:11" s="27" customFormat="1" ht="38.25" outlineLevel="3">
      <c r="A556" s="76"/>
      <c r="B556" s="37" t="s">
        <v>652</v>
      </c>
      <c r="C556" s="148" t="s">
        <v>1176</v>
      </c>
      <c r="D556" s="170"/>
      <c r="E556" s="170"/>
      <c r="F556" s="170"/>
      <c r="G556" s="170"/>
      <c r="H556" s="170"/>
      <c r="I556" s="38" t="s">
        <v>1865</v>
      </c>
      <c r="J556" s="168"/>
      <c r="K556" s="169"/>
    </row>
    <row r="557" spans="1:11" s="27" customFormat="1" ht="51" outlineLevel="3">
      <c r="A557" s="76"/>
      <c r="B557" s="37" t="s">
        <v>1968</v>
      </c>
      <c r="C557" s="148" t="s">
        <v>1177</v>
      </c>
      <c r="D557" s="170"/>
      <c r="E557" s="170"/>
      <c r="F557" s="170"/>
      <c r="G557" s="170"/>
      <c r="H557" s="170"/>
      <c r="I557" s="38" t="s">
        <v>1866</v>
      </c>
      <c r="J557" s="168"/>
      <c r="K557" s="169"/>
    </row>
    <row r="558" spans="1:11" s="27" customFormat="1" ht="38.25" outlineLevel="3">
      <c r="A558" s="76"/>
      <c r="B558" s="37" t="s">
        <v>2061</v>
      </c>
      <c r="C558" s="148" t="s">
        <v>1791</v>
      </c>
      <c r="D558" s="170"/>
      <c r="E558" s="170"/>
      <c r="F558" s="170"/>
      <c r="G558" s="170"/>
      <c r="H558" s="170"/>
      <c r="I558" s="38" t="s">
        <v>1867</v>
      </c>
      <c r="J558" s="168"/>
      <c r="K558" s="169"/>
    </row>
    <row r="559" spans="1:11" s="27" customFormat="1" ht="51" outlineLevel="3">
      <c r="A559" s="76"/>
      <c r="B559" s="37" t="s">
        <v>1968</v>
      </c>
      <c r="C559" s="148" t="s">
        <v>1853</v>
      </c>
      <c r="D559" s="170"/>
      <c r="E559" s="170"/>
      <c r="F559" s="170"/>
      <c r="G559" s="170"/>
      <c r="H559" s="170"/>
      <c r="I559" s="38" t="s">
        <v>1868</v>
      </c>
      <c r="J559" s="168"/>
      <c r="K559" s="169"/>
    </row>
    <row r="560" spans="1:11" s="23" customFormat="1" ht="38.25" outlineLevel="3">
      <c r="A560" s="76"/>
      <c r="B560" s="37" t="s">
        <v>1968</v>
      </c>
      <c r="C560" s="148" t="s">
        <v>204</v>
      </c>
      <c r="D560" s="170"/>
      <c r="E560" s="170"/>
      <c r="F560" s="170"/>
      <c r="G560" s="170"/>
      <c r="H560" s="170"/>
      <c r="I560" s="38" t="s">
        <v>1869</v>
      </c>
      <c r="J560" s="168"/>
      <c r="K560" s="169"/>
    </row>
    <row r="561" spans="1:11" s="23" customFormat="1" ht="38.25" outlineLevel="3">
      <c r="A561" s="76"/>
      <c r="B561" s="37" t="s">
        <v>1968</v>
      </c>
      <c r="C561" s="148" t="s">
        <v>666</v>
      </c>
      <c r="D561" s="170"/>
      <c r="E561" s="170"/>
      <c r="F561" s="170"/>
      <c r="G561" s="170"/>
      <c r="H561" s="170"/>
      <c r="I561" s="38" t="s">
        <v>1504</v>
      </c>
      <c r="J561" s="168"/>
      <c r="K561" s="169"/>
    </row>
    <row r="562" spans="1:11" s="23" customFormat="1" ht="38.25" customHeight="1" outlineLevel="3">
      <c r="A562" s="76"/>
      <c r="B562" s="37" t="s">
        <v>1968</v>
      </c>
      <c r="C562" s="148" t="s">
        <v>1854</v>
      </c>
      <c r="D562" s="170"/>
      <c r="E562" s="170"/>
      <c r="F562" s="170"/>
      <c r="G562" s="170"/>
      <c r="H562" s="170"/>
      <c r="I562" s="38" t="s">
        <v>1505</v>
      </c>
      <c r="J562" s="168"/>
      <c r="K562" s="169"/>
    </row>
    <row r="563" spans="1:11" s="23" customFormat="1" ht="38.25" outlineLevel="2">
      <c r="A563" s="76"/>
      <c r="B563" s="37" t="s">
        <v>594</v>
      </c>
      <c r="C563" s="142" t="s">
        <v>989</v>
      </c>
      <c r="D563" s="170"/>
      <c r="E563" s="170"/>
      <c r="F563" s="170"/>
      <c r="G563" s="170"/>
      <c r="H563" s="170"/>
      <c r="I563" s="38" t="s">
        <v>218</v>
      </c>
      <c r="J563" s="168"/>
      <c r="K563" s="169"/>
    </row>
    <row r="564" spans="1:11" s="23" customFormat="1" ht="38.25" outlineLevel="3">
      <c r="A564" s="76"/>
      <c r="B564" s="37" t="s">
        <v>1968</v>
      </c>
      <c r="C564" s="148" t="s">
        <v>1710</v>
      </c>
      <c r="D564" s="170"/>
      <c r="E564" s="170"/>
      <c r="F564" s="170"/>
      <c r="G564" s="170"/>
      <c r="H564" s="170"/>
      <c r="I564" s="38" t="s">
        <v>1870</v>
      </c>
      <c r="J564" s="168"/>
      <c r="K564" s="169"/>
    </row>
    <row r="565" spans="1:11" s="23" customFormat="1" ht="51" outlineLevel="3">
      <c r="A565" s="76"/>
      <c r="B565" s="37" t="s">
        <v>590</v>
      </c>
      <c r="C565" s="148" t="s">
        <v>591</v>
      </c>
      <c r="D565" s="170"/>
      <c r="E565" s="170"/>
      <c r="F565" s="170"/>
      <c r="G565" s="170"/>
      <c r="H565" s="170"/>
      <c r="I565" s="38" t="s">
        <v>1871</v>
      </c>
      <c r="J565" s="168"/>
      <c r="K565" s="169"/>
    </row>
    <row r="566" spans="1:11" s="23" customFormat="1" ht="51" outlineLevel="3">
      <c r="A566" s="76"/>
      <c r="B566" s="37" t="s">
        <v>1968</v>
      </c>
      <c r="C566" s="148" t="s">
        <v>592</v>
      </c>
      <c r="D566" s="170"/>
      <c r="E566" s="170"/>
      <c r="F566" s="170"/>
      <c r="G566" s="170"/>
      <c r="H566" s="170"/>
      <c r="I566" s="38" t="s">
        <v>1872</v>
      </c>
      <c r="J566" s="168"/>
      <c r="K566" s="169"/>
    </row>
    <row r="567" spans="1:11" s="23" customFormat="1" ht="38.25" outlineLevel="3">
      <c r="A567" s="76"/>
      <c r="B567" s="37" t="s">
        <v>1968</v>
      </c>
      <c r="C567" s="148" t="s">
        <v>1384</v>
      </c>
      <c r="D567" s="170"/>
      <c r="E567" s="170"/>
      <c r="F567" s="170"/>
      <c r="G567" s="170"/>
      <c r="H567" s="170"/>
      <c r="I567" s="38" t="s">
        <v>1873</v>
      </c>
      <c r="J567" s="168"/>
      <c r="K567" s="169"/>
    </row>
    <row r="568" spans="1:11" s="23" customFormat="1" ht="38.25" outlineLevel="3">
      <c r="A568" s="76"/>
      <c r="B568" s="37" t="s">
        <v>593</v>
      </c>
      <c r="C568" s="148" t="s">
        <v>1385</v>
      </c>
      <c r="D568" s="170"/>
      <c r="E568" s="170"/>
      <c r="F568" s="170"/>
      <c r="G568" s="170"/>
      <c r="H568" s="170"/>
      <c r="I568" s="38" t="s">
        <v>1506</v>
      </c>
      <c r="J568" s="168"/>
      <c r="K568" s="169"/>
    </row>
    <row r="569" spans="1:11" s="23" customFormat="1" ht="38.25" outlineLevel="3">
      <c r="A569" s="76"/>
      <c r="B569" s="37" t="s">
        <v>1968</v>
      </c>
      <c r="C569" s="148" t="s">
        <v>653</v>
      </c>
      <c r="D569" s="170"/>
      <c r="E569" s="170"/>
      <c r="F569" s="170"/>
      <c r="G569" s="170"/>
      <c r="H569" s="170"/>
      <c r="I569" s="38" t="s">
        <v>1383</v>
      </c>
      <c r="J569" s="168"/>
      <c r="K569" s="169"/>
    </row>
    <row r="570" spans="1:11" s="23" customFormat="1" ht="51" outlineLevel="2">
      <c r="A570" s="76"/>
      <c r="B570" s="37" t="s">
        <v>134</v>
      </c>
      <c r="C570" s="142" t="s">
        <v>177</v>
      </c>
      <c r="D570" s="170"/>
      <c r="E570" s="170"/>
      <c r="F570" s="170"/>
      <c r="G570" s="170"/>
      <c r="H570" s="170"/>
      <c r="I570" s="38" t="s">
        <v>895</v>
      </c>
      <c r="J570" s="168"/>
      <c r="K570" s="169"/>
    </row>
    <row r="571" spans="1:11" s="27" customFormat="1" ht="38.25" outlineLevel="3">
      <c r="A571" s="76"/>
      <c r="B571" s="37" t="s">
        <v>652</v>
      </c>
      <c r="C571" s="148" t="s">
        <v>595</v>
      </c>
      <c r="D571" s="170"/>
      <c r="E571" s="170"/>
      <c r="F571" s="170"/>
      <c r="G571" s="170"/>
      <c r="H571" s="170"/>
      <c r="I571" s="38" t="s">
        <v>1507</v>
      </c>
      <c r="J571" s="168"/>
      <c r="K571" s="169"/>
    </row>
    <row r="572" spans="1:11" s="27" customFormat="1" ht="51" outlineLevel="3">
      <c r="A572" s="76"/>
      <c r="B572" s="37" t="s">
        <v>1969</v>
      </c>
      <c r="C572" s="148" t="s">
        <v>596</v>
      </c>
      <c r="D572" s="170"/>
      <c r="E572" s="170"/>
      <c r="F572" s="170"/>
      <c r="G572" s="170"/>
      <c r="H572" s="170"/>
      <c r="I572" s="38" t="s">
        <v>1508</v>
      </c>
      <c r="J572" s="168"/>
      <c r="K572" s="169"/>
    </row>
    <row r="573" spans="1:11" s="27" customFormat="1" ht="38.25" outlineLevel="3">
      <c r="A573" s="76"/>
      <c r="B573" s="37" t="s">
        <v>589</v>
      </c>
      <c r="C573" s="148" t="s">
        <v>2042</v>
      </c>
      <c r="D573" s="170"/>
      <c r="E573" s="170"/>
      <c r="F573" s="170"/>
      <c r="G573" s="170"/>
      <c r="H573" s="170"/>
      <c r="I573" s="38" t="s">
        <v>1509</v>
      </c>
      <c r="J573" s="168"/>
      <c r="K573" s="169"/>
    </row>
    <row r="574" spans="1:11" s="27" customFormat="1" ht="51" outlineLevel="3">
      <c r="A574" s="77"/>
      <c r="B574" s="37" t="s">
        <v>114</v>
      </c>
      <c r="C574" s="148" t="s">
        <v>2043</v>
      </c>
      <c r="D574" s="172"/>
      <c r="E574" s="172"/>
      <c r="F574" s="172"/>
      <c r="G574" s="172"/>
      <c r="H574" s="172"/>
      <c r="I574" s="38" t="s">
        <v>1510</v>
      </c>
      <c r="J574" s="168"/>
      <c r="K574" s="169"/>
    </row>
    <row r="575" spans="1:11" s="27" customFormat="1" ht="38.25" outlineLevel="1">
      <c r="A575" s="76"/>
      <c r="B575" s="37" t="s">
        <v>1970</v>
      </c>
      <c r="C575" s="143" t="s">
        <v>1336</v>
      </c>
      <c r="D575" s="6">
        <f>COUNTIF(D576:H584,"R")</f>
        <v>0</v>
      </c>
      <c r="E575" s="6">
        <f>COUNTIF(D576:H584,"Y")</f>
        <v>0</v>
      </c>
      <c r="F575" s="6">
        <f>COUNTIF(D576:H584,"G")</f>
        <v>0</v>
      </c>
      <c r="G575" s="6">
        <f>COUNTIF(D576:H584,"U")</f>
        <v>0</v>
      </c>
      <c r="H575" s="6">
        <f>COUNTIF(D576:H584,"NA")</f>
        <v>0</v>
      </c>
      <c r="I575" s="38" t="s">
        <v>959</v>
      </c>
      <c r="J575" s="168"/>
      <c r="K575" s="169"/>
    </row>
    <row r="576" spans="1:11" s="27" customFormat="1" ht="38.25" outlineLevel="2">
      <c r="A576" s="76"/>
      <c r="B576" s="37" t="s">
        <v>1957</v>
      </c>
      <c r="C576" s="142" t="s">
        <v>597</v>
      </c>
      <c r="D576" s="170"/>
      <c r="E576" s="170"/>
      <c r="F576" s="170"/>
      <c r="G576" s="170"/>
      <c r="H576" s="170"/>
      <c r="I576" s="38" t="s">
        <v>598</v>
      </c>
      <c r="J576" s="168"/>
      <c r="K576" s="169"/>
    </row>
    <row r="577" spans="1:11" s="27" customFormat="1" ht="51" outlineLevel="2">
      <c r="A577" s="76"/>
      <c r="B577" s="37" t="s">
        <v>1957</v>
      </c>
      <c r="C577" s="142" t="s">
        <v>602</v>
      </c>
      <c r="D577" s="170"/>
      <c r="E577" s="170"/>
      <c r="F577" s="170"/>
      <c r="G577" s="170"/>
      <c r="H577" s="170"/>
      <c r="I577" s="38" t="s">
        <v>599</v>
      </c>
      <c r="J577" s="168"/>
      <c r="K577" s="169"/>
    </row>
    <row r="578" spans="1:11" s="27" customFormat="1" ht="38.25" outlineLevel="2">
      <c r="A578" s="76"/>
      <c r="B578" s="37" t="s">
        <v>1957</v>
      </c>
      <c r="C578" s="142" t="s">
        <v>205</v>
      </c>
      <c r="D578" s="170"/>
      <c r="E578" s="170"/>
      <c r="F578" s="170"/>
      <c r="G578" s="170"/>
      <c r="H578" s="170"/>
      <c r="I578" s="38" t="s">
        <v>600</v>
      </c>
      <c r="J578" s="168"/>
      <c r="K578" s="169"/>
    </row>
    <row r="579" spans="1:11" s="27" customFormat="1" ht="63.75" outlineLevel="2">
      <c r="A579" s="76"/>
      <c r="B579" s="37" t="s">
        <v>1323</v>
      </c>
      <c r="C579" s="142" t="s">
        <v>603</v>
      </c>
      <c r="D579" s="170"/>
      <c r="E579" s="170"/>
      <c r="F579" s="170"/>
      <c r="G579" s="170"/>
      <c r="H579" s="170"/>
      <c r="I579" s="38" t="s">
        <v>601</v>
      </c>
      <c r="J579" s="168"/>
      <c r="K579" s="169"/>
    </row>
    <row r="580" spans="1:11" s="27" customFormat="1" ht="63.75" outlineLevel="2">
      <c r="A580" s="76"/>
      <c r="B580" s="37" t="s">
        <v>1323</v>
      </c>
      <c r="C580" s="142" t="s">
        <v>604</v>
      </c>
      <c r="D580" s="170"/>
      <c r="E580" s="170"/>
      <c r="F580" s="170"/>
      <c r="G580" s="170"/>
      <c r="H580" s="170"/>
      <c r="I580" s="38" t="s">
        <v>607</v>
      </c>
      <c r="J580" s="168"/>
      <c r="K580" s="169"/>
    </row>
    <row r="581" spans="1:11" s="27" customFormat="1" ht="51" outlineLevel="2">
      <c r="A581" s="76"/>
      <c r="B581" s="37" t="s">
        <v>1323</v>
      </c>
      <c r="C581" s="142" t="s">
        <v>605</v>
      </c>
      <c r="D581" s="170"/>
      <c r="E581" s="170"/>
      <c r="F581" s="170"/>
      <c r="G581" s="170"/>
      <c r="H581" s="170"/>
      <c r="I581" s="38" t="s">
        <v>608</v>
      </c>
      <c r="J581" s="168"/>
      <c r="K581" s="169"/>
    </row>
    <row r="582" spans="1:11" s="27" customFormat="1" ht="38.25" outlineLevel="2">
      <c r="A582" s="76"/>
      <c r="B582" s="37" t="s">
        <v>1323</v>
      </c>
      <c r="C582" s="142" t="s">
        <v>606</v>
      </c>
      <c r="D582" s="170"/>
      <c r="E582" s="170"/>
      <c r="F582" s="170"/>
      <c r="G582" s="170"/>
      <c r="H582" s="170"/>
      <c r="I582" s="38" t="s">
        <v>609</v>
      </c>
      <c r="J582" s="168"/>
      <c r="K582" s="169"/>
    </row>
    <row r="583" spans="1:11" s="27" customFormat="1" ht="38.25" outlineLevel="2">
      <c r="A583" s="76"/>
      <c r="B583" s="37" t="s">
        <v>1323</v>
      </c>
      <c r="C583" s="142" t="s">
        <v>611</v>
      </c>
      <c r="D583" s="170"/>
      <c r="E583" s="170"/>
      <c r="F583" s="170"/>
      <c r="G583" s="170"/>
      <c r="H583" s="170"/>
      <c r="I583" s="38" t="s">
        <v>610</v>
      </c>
      <c r="J583" s="168"/>
      <c r="K583" s="169"/>
    </row>
    <row r="584" spans="1:11" s="27" customFormat="1" ht="51" outlineLevel="2">
      <c r="A584" s="76"/>
      <c r="B584" s="37" t="s">
        <v>1323</v>
      </c>
      <c r="C584" s="142" t="s">
        <v>612</v>
      </c>
      <c r="D584" s="170"/>
      <c r="E584" s="170"/>
      <c r="F584" s="170"/>
      <c r="G584" s="170"/>
      <c r="H584" s="170"/>
      <c r="I584" s="38" t="s">
        <v>613</v>
      </c>
      <c r="J584" s="168"/>
      <c r="K584" s="169"/>
    </row>
    <row r="585" spans="1:11" s="27" customFormat="1" ht="63.75" outlineLevel="1">
      <c r="A585" s="76"/>
      <c r="B585" s="37" t="s">
        <v>1971</v>
      </c>
      <c r="C585" s="143" t="s">
        <v>782</v>
      </c>
      <c r="D585" s="170"/>
      <c r="E585" s="170"/>
      <c r="F585" s="170"/>
      <c r="G585" s="170"/>
      <c r="H585" s="170"/>
      <c r="I585" s="38" t="s">
        <v>960</v>
      </c>
      <c r="J585" s="168"/>
      <c r="K585" s="169"/>
    </row>
    <row r="586" spans="1:11" s="27" customFormat="1" ht="51" outlineLevel="1">
      <c r="A586" s="76"/>
      <c r="B586" s="37" t="s">
        <v>135</v>
      </c>
      <c r="C586" s="143" t="s">
        <v>1042</v>
      </c>
      <c r="D586" s="6">
        <f>COUNTIF(D587:H599,"R")</f>
        <v>0</v>
      </c>
      <c r="E586" s="6">
        <f>COUNTIF(D587:H599,"Y")</f>
        <v>0</v>
      </c>
      <c r="F586" s="6">
        <f>COUNTIF(D587:H599,"G")</f>
        <v>0</v>
      </c>
      <c r="G586" s="6">
        <f>COUNTIF(D587:H599,"U")</f>
        <v>0</v>
      </c>
      <c r="H586" s="6">
        <f>COUNTIF(D587:H599,"NA")</f>
        <v>0</v>
      </c>
      <c r="I586" s="38" t="s">
        <v>962</v>
      </c>
      <c r="J586" s="168"/>
      <c r="K586" s="169"/>
    </row>
    <row r="587" spans="1:11" s="27" customFormat="1" ht="63.75" outlineLevel="2">
      <c r="A587" s="76"/>
      <c r="B587" s="37" t="s">
        <v>1210</v>
      </c>
      <c r="C587" s="142" t="s">
        <v>1120</v>
      </c>
      <c r="D587" s="170"/>
      <c r="E587" s="170"/>
      <c r="F587" s="170"/>
      <c r="G587" s="170"/>
      <c r="H587" s="170"/>
      <c r="I587" s="38" t="s">
        <v>1838</v>
      </c>
      <c r="J587" s="168"/>
      <c r="K587" s="169"/>
    </row>
    <row r="588" spans="1:11" s="27" customFormat="1" ht="51" outlineLevel="2">
      <c r="A588" s="76"/>
      <c r="B588" s="37" t="s">
        <v>928</v>
      </c>
      <c r="C588" s="142" t="s">
        <v>614</v>
      </c>
      <c r="D588" s="170"/>
      <c r="E588" s="170"/>
      <c r="F588" s="170"/>
      <c r="G588" s="170"/>
      <c r="H588" s="170"/>
      <c r="I588" s="38" t="s">
        <v>1839</v>
      </c>
      <c r="J588" s="168"/>
      <c r="K588" s="169"/>
    </row>
    <row r="589" spans="1:11" s="27" customFormat="1" ht="51" outlineLevel="2">
      <c r="A589" s="76"/>
      <c r="B589" s="37" t="s">
        <v>928</v>
      </c>
      <c r="C589" s="142" t="s">
        <v>615</v>
      </c>
      <c r="D589" s="170"/>
      <c r="E589" s="170"/>
      <c r="F589" s="170"/>
      <c r="G589" s="170"/>
      <c r="H589" s="170"/>
      <c r="I589" s="38" t="s">
        <v>210</v>
      </c>
      <c r="J589" s="168"/>
      <c r="K589" s="169"/>
    </row>
    <row r="590" spans="1:11" s="27" customFormat="1" ht="63.75" outlineLevel="2">
      <c r="A590" s="76"/>
      <c r="B590" s="37" t="s">
        <v>928</v>
      </c>
      <c r="C590" s="142" t="s">
        <v>616</v>
      </c>
      <c r="D590" s="170"/>
      <c r="E590" s="170"/>
      <c r="F590" s="170"/>
      <c r="G590" s="170"/>
      <c r="H590" s="170"/>
      <c r="I590" s="38" t="s">
        <v>211</v>
      </c>
      <c r="J590" s="168"/>
      <c r="K590" s="169"/>
    </row>
    <row r="591" spans="1:11" s="27" customFormat="1" ht="38.25" outlineLevel="2">
      <c r="A591" s="76"/>
      <c r="B591" s="37" t="s">
        <v>928</v>
      </c>
      <c r="C591" s="142" t="s">
        <v>617</v>
      </c>
      <c r="D591" s="170"/>
      <c r="E591" s="170"/>
      <c r="F591" s="170"/>
      <c r="G591" s="170"/>
      <c r="H591" s="170"/>
      <c r="I591" s="38" t="s">
        <v>1840</v>
      </c>
      <c r="J591" s="168"/>
      <c r="K591" s="169"/>
    </row>
    <row r="592" spans="1:11" s="27" customFormat="1" ht="63.75" outlineLevel="2">
      <c r="A592" s="76"/>
      <c r="B592" s="37" t="s">
        <v>1948</v>
      </c>
      <c r="C592" s="142" t="s">
        <v>618</v>
      </c>
      <c r="D592" s="170"/>
      <c r="E592" s="170"/>
      <c r="F592" s="170"/>
      <c r="G592" s="170"/>
      <c r="H592" s="170"/>
      <c r="I592" s="90" t="s">
        <v>1841</v>
      </c>
      <c r="J592" s="168"/>
      <c r="K592" s="169"/>
    </row>
    <row r="593" spans="1:11" s="18" customFormat="1" ht="51" outlineLevel="2">
      <c r="A593" s="76"/>
      <c r="B593" s="37" t="s">
        <v>1948</v>
      </c>
      <c r="C593" s="142" t="s">
        <v>626</v>
      </c>
      <c r="D593" s="170"/>
      <c r="E593" s="170"/>
      <c r="F593" s="170"/>
      <c r="G593" s="170"/>
      <c r="H593" s="170"/>
      <c r="I593" s="90" t="s">
        <v>1842</v>
      </c>
      <c r="J593" s="168"/>
      <c r="K593" s="169"/>
    </row>
    <row r="594" spans="1:11" s="18" customFormat="1" ht="38.25" outlineLevel="2">
      <c r="A594" s="76"/>
      <c r="B594" s="37" t="s">
        <v>621</v>
      </c>
      <c r="C594" s="142" t="s">
        <v>619</v>
      </c>
      <c r="D594" s="170"/>
      <c r="E594" s="170"/>
      <c r="F594" s="170"/>
      <c r="G594" s="170"/>
      <c r="H594" s="170"/>
      <c r="I594" s="90" t="s">
        <v>1843</v>
      </c>
      <c r="J594" s="168"/>
      <c r="K594" s="169"/>
    </row>
    <row r="595" spans="1:11" s="18" customFormat="1" ht="51" outlineLevel="2">
      <c r="A595" s="76"/>
      <c r="B595" s="37" t="s">
        <v>621</v>
      </c>
      <c r="C595" s="142" t="s">
        <v>620</v>
      </c>
      <c r="D595" s="170"/>
      <c r="E595" s="170"/>
      <c r="F595" s="170"/>
      <c r="G595" s="170"/>
      <c r="H595" s="170"/>
      <c r="I595" s="90" t="s">
        <v>1844</v>
      </c>
      <c r="J595" s="168"/>
      <c r="K595" s="169"/>
    </row>
    <row r="596" spans="1:11" s="18" customFormat="1" ht="51" outlineLevel="2">
      <c r="A596" s="76"/>
      <c r="B596" s="37" t="s">
        <v>26</v>
      </c>
      <c r="C596" s="142" t="s">
        <v>622</v>
      </c>
      <c r="D596" s="170"/>
      <c r="E596" s="170"/>
      <c r="F596" s="170"/>
      <c r="G596" s="170"/>
      <c r="H596" s="170"/>
      <c r="I596" s="90" t="s">
        <v>840</v>
      </c>
      <c r="J596" s="168"/>
      <c r="K596" s="169"/>
    </row>
    <row r="597" spans="1:11" s="18" customFormat="1" ht="38.25" outlineLevel="2">
      <c r="A597" s="76"/>
      <c r="B597" s="37" t="s">
        <v>27</v>
      </c>
      <c r="C597" s="142" t="s">
        <v>536</v>
      </c>
      <c r="D597" s="170"/>
      <c r="E597" s="170"/>
      <c r="F597" s="170"/>
      <c r="G597" s="170"/>
      <c r="H597" s="170"/>
      <c r="I597" s="90" t="s">
        <v>841</v>
      </c>
      <c r="J597" s="168"/>
      <c r="K597" s="169"/>
    </row>
    <row r="598" spans="1:11" s="18" customFormat="1" ht="38.25" outlineLevel="2">
      <c r="A598" s="76"/>
      <c r="B598" s="37" t="s">
        <v>27</v>
      </c>
      <c r="C598" s="142" t="s">
        <v>623</v>
      </c>
      <c r="D598" s="170"/>
      <c r="E598" s="170"/>
      <c r="F598" s="170"/>
      <c r="G598" s="170"/>
      <c r="H598" s="170"/>
      <c r="I598" s="90" t="s">
        <v>842</v>
      </c>
      <c r="J598" s="168"/>
      <c r="K598" s="169"/>
    </row>
    <row r="599" spans="1:11" s="18" customFormat="1" ht="51" outlineLevel="2">
      <c r="A599" s="76"/>
      <c r="B599" s="37" t="s">
        <v>28</v>
      </c>
      <c r="C599" s="142" t="s">
        <v>625</v>
      </c>
      <c r="D599" s="170"/>
      <c r="E599" s="170"/>
      <c r="F599" s="170"/>
      <c r="G599" s="170"/>
      <c r="H599" s="170"/>
      <c r="I599" s="90" t="s">
        <v>624</v>
      </c>
      <c r="J599" s="168"/>
      <c r="K599" s="169"/>
    </row>
    <row r="600" spans="1:11" s="18" customFormat="1" ht="63.75" outlineLevel="1">
      <c r="A600" s="76"/>
      <c r="B600" s="37" t="s">
        <v>178</v>
      </c>
      <c r="C600" s="143" t="s">
        <v>137</v>
      </c>
      <c r="D600" s="6">
        <f>COUNTIF(D601:H644,"R")</f>
        <v>0</v>
      </c>
      <c r="E600" s="6">
        <f>COUNTIF(D601:H644,"Y")</f>
        <v>0</v>
      </c>
      <c r="F600" s="6">
        <f>COUNTIF(D601:H644,"G")</f>
        <v>0</v>
      </c>
      <c r="G600" s="6">
        <f>COUNTIF(D601:H644,"U")</f>
        <v>0</v>
      </c>
      <c r="H600" s="6">
        <f>COUNTIF(D601:H644,"NA")</f>
        <v>0</v>
      </c>
      <c r="I600" s="90" t="s">
        <v>961</v>
      </c>
      <c r="J600" s="168"/>
      <c r="K600" s="169"/>
    </row>
    <row r="601" spans="1:11" s="18" customFormat="1" ht="51" outlineLevel="2">
      <c r="A601" s="76"/>
      <c r="B601" s="37" t="s">
        <v>1619</v>
      </c>
      <c r="C601" s="142" t="s">
        <v>1332</v>
      </c>
      <c r="D601" s="170"/>
      <c r="E601" s="170"/>
      <c r="F601" s="170"/>
      <c r="G601" s="170"/>
      <c r="H601" s="170"/>
      <c r="I601" s="90" t="s">
        <v>1319</v>
      </c>
      <c r="J601" s="168"/>
      <c r="K601" s="169"/>
    </row>
    <row r="602" spans="1:11" s="18" customFormat="1" ht="37.5" customHeight="1" outlineLevel="2">
      <c r="A602" s="76"/>
      <c r="B602" s="37" t="s">
        <v>1211</v>
      </c>
      <c r="C602" s="142" t="s">
        <v>774</v>
      </c>
      <c r="D602" s="170"/>
      <c r="E602" s="170"/>
      <c r="F602" s="170"/>
      <c r="G602" s="170"/>
      <c r="H602" s="170"/>
      <c r="I602" s="90" t="s">
        <v>448</v>
      </c>
      <c r="J602" s="168"/>
      <c r="K602" s="169"/>
    </row>
    <row r="603" spans="1:11" s="18" customFormat="1" ht="38.25" outlineLevel="2">
      <c r="A603" s="76"/>
      <c r="B603" s="37" t="s">
        <v>353</v>
      </c>
      <c r="C603" s="142" t="s">
        <v>775</v>
      </c>
      <c r="D603" s="170"/>
      <c r="E603" s="170"/>
      <c r="F603" s="170"/>
      <c r="G603" s="170"/>
      <c r="H603" s="170"/>
      <c r="I603" s="90" t="s">
        <v>449</v>
      </c>
      <c r="J603" s="168"/>
      <c r="K603" s="169"/>
    </row>
    <row r="604" spans="1:11" s="18" customFormat="1" ht="51" outlineLevel="2">
      <c r="A604" s="76"/>
      <c r="B604" s="37" t="s">
        <v>136</v>
      </c>
      <c r="C604" s="142" t="s">
        <v>1067</v>
      </c>
      <c r="D604" s="170"/>
      <c r="E604" s="170"/>
      <c r="F604" s="170"/>
      <c r="G604" s="170"/>
      <c r="H604" s="170"/>
      <c r="I604" s="90" t="s">
        <v>450</v>
      </c>
      <c r="J604" s="168"/>
      <c r="K604" s="169"/>
    </row>
    <row r="605" spans="1:11" s="18" customFormat="1" ht="63.75" outlineLevel="3">
      <c r="A605" s="76"/>
      <c r="B605" s="37" t="s">
        <v>627</v>
      </c>
      <c r="C605" s="148" t="s">
        <v>631</v>
      </c>
      <c r="D605" s="170"/>
      <c r="E605" s="170"/>
      <c r="F605" s="170"/>
      <c r="G605" s="170"/>
      <c r="H605" s="170"/>
      <c r="I605" s="90" t="s">
        <v>1481</v>
      </c>
      <c r="J605" s="168"/>
      <c r="K605" s="169"/>
    </row>
    <row r="606" spans="1:11" s="18" customFormat="1" ht="51" outlineLevel="3">
      <c r="A606" s="76"/>
      <c r="B606" s="37" t="s">
        <v>627</v>
      </c>
      <c r="C606" s="148" t="s">
        <v>628</v>
      </c>
      <c r="D606" s="170"/>
      <c r="E606" s="170"/>
      <c r="F606" s="170"/>
      <c r="G606" s="170"/>
      <c r="H606" s="170"/>
      <c r="I606" s="90" t="s">
        <v>629</v>
      </c>
      <c r="J606" s="168"/>
      <c r="K606" s="169"/>
    </row>
    <row r="607" spans="1:11" s="18" customFormat="1" ht="63.75" outlineLevel="3">
      <c r="A607" s="76"/>
      <c r="B607" s="37" t="s">
        <v>627</v>
      </c>
      <c r="C607" s="148" t="s">
        <v>29</v>
      </c>
      <c r="D607" s="170"/>
      <c r="E607" s="170"/>
      <c r="F607" s="170"/>
      <c r="G607" s="170"/>
      <c r="H607" s="170"/>
      <c r="I607" s="90" t="s">
        <v>632</v>
      </c>
      <c r="J607" s="168"/>
      <c r="K607" s="169"/>
    </row>
    <row r="608" spans="1:11" s="18" customFormat="1" ht="63.75" outlineLevel="3">
      <c r="A608" s="76"/>
      <c r="B608" s="37" t="s">
        <v>30</v>
      </c>
      <c r="C608" s="148" t="s">
        <v>630</v>
      </c>
      <c r="D608" s="170"/>
      <c r="E608" s="170"/>
      <c r="F608" s="170"/>
      <c r="G608" s="170"/>
      <c r="H608" s="170"/>
      <c r="I608" s="90" t="s">
        <v>633</v>
      </c>
      <c r="J608" s="168"/>
      <c r="K608" s="169"/>
    </row>
    <row r="609" spans="1:11" s="18" customFormat="1" ht="76.5" outlineLevel="3">
      <c r="A609" s="76"/>
      <c r="B609" s="37" t="s">
        <v>627</v>
      </c>
      <c r="C609" s="148" t="s">
        <v>635</v>
      </c>
      <c r="D609" s="170"/>
      <c r="E609" s="170"/>
      <c r="F609" s="170"/>
      <c r="G609" s="170"/>
      <c r="H609" s="170"/>
      <c r="I609" s="90" t="s">
        <v>634</v>
      </c>
      <c r="J609" s="168"/>
      <c r="K609" s="169"/>
    </row>
    <row r="610" spans="1:11" s="18" customFormat="1" ht="76.5" outlineLevel="3">
      <c r="A610" s="76"/>
      <c r="B610" s="37" t="s">
        <v>31</v>
      </c>
      <c r="C610" s="148" t="s">
        <v>32</v>
      </c>
      <c r="D610" s="170"/>
      <c r="E610" s="170"/>
      <c r="F610" s="170"/>
      <c r="G610" s="170"/>
      <c r="H610" s="170"/>
      <c r="I610" s="90" t="s">
        <v>636</v>
      </c>
      <c r="J610" s="168"/>
      <c r="K610" s="169"/>
    </row>
    <row r="611" spans="1:11" s="18" customFormat="1" ht="63.75" outlineLevel="3">
      <c r="A611" s="76"/>
      <c r="B611" s="37" t="s">
        <v>1618</v>
      </c>
      <c r="C611" s="148" t="s">
        <v>638</v>
      </c>
      <c r="D611" s="170"/>
      <c r="E611" s="170"/>
      <c r="F611" s="170"/>
      <c r="G611" s="170"/>
      <c r="H611" s="170"/>
      <c r="I611" s="90" t="s">
        <v>637</v>
      </c>
      <c r="J611" s="168"/>
      <c r="K611" s="169"/>
    </row>
    <row r="612" spans="1:11" s="18" customFormat="1" ht="63.75" outlineLevel="2">
      <c r="A612" s="76"/>
      <c r="B612" s="37" t="s">
        <v>1972</v>
      </c>
      <c r="C612" s="142" t="s">
        <v>495</v>
      </c>
      <c r="D612" s="170"/>
      <c r="E612" s="170"/>
      <c r="F612" s="170"/>
      <c r="G612" s="170"/>
      <c r="H612" s="170"/>
      <c r="I612" s="90" t="s">
        <v>1890</v>
      </c>
      <c r="J612" s="168"/>
      <c r="K612" s="169"/>
    </row>
    <row r="613" spans="1:11" s="18" customFormat="1" ht="63.75" outlineLevel="3">
      <c r="A613" s="76"/>
      <c r="B613" s="37" t="s">
        <v>1972</v>
      </c>
      <c r="C613" s="148" t="s">
        <v>884</v>
      </c>
      <c r="D613" s="170"/>
      <c r="E613" s="170"/>
      <c r="F613" s="170"/>
      <c r="G613" s="170"/>
      <c r="H613" s="170"/>
      <c r="I613" s="90" t="s">
        <v>1180</v>
      </c>
      <c r="J613" s="168"/>
      <c r="K613" s="169"/>
    </row>
    <row r="614" spans="1:11" s="18" customFormat="1" ht="25.5" outlineLevel="4">
      <c r="A614" s="76"/>
      <c r="B614" s="37" t="s">
        <v>1324</v>
      </c>
      <c r="C614" s="153" t="s">
        <v>639</v>
      </c>
      <c r="D614" s="170"/>
      <c r="E614" s="170"/>
      <c r="F614" s="170"/>
      <c r="G614" s="170"/>
      <c r="H614" s="170"/>
      <c r="I614" s="90" t="s">
        <v>698</v>
      </c>
      <c r="J614" s="168"/>
      <c r="K614" s="169"/>
    </row>
    <row r="615" spans="1:11" s="18" customFormat="1" ht="25.5" outlineLevel="4">
      <c r="A615" s="76"/>
      <c r="B615" s="37" t="s">
        <v>1930</v>
      </c>
      <c r="C615" s="153" t="s">
        <v>33</v>
      </c>
      <c r="D615" s="170"/>
      <c r="E615" s="170"/>
      <c r="F615" s="170"/>
      <c r="G615" s="170"/>
      <c r="H615" s="170"/>
      <c r="I615" s="90" t="s">
        <v>699</v>
      </c>
      <c r="J615" s="168"/>
      <c r="K615" s="169"/>
    </row>
    <row r="616" spans="1:11" s="18" customFormat="1" ht="38.25" outlineLevel="4">
      <c r="A616" s="76"/>
      <c r="B616" s="37" t="s">
        <v>1220</v>
      </c>
      <c r="C616" s="153" t="s">
        <v>885</v>
      </c>
      <c r="D616" s="170"/>
      <c r="E616" s="170"/>
      <c r="F616" s="170"/>
      <c r="G616" s="170"/>
      <c r="H616" s="170"/>
      <c r="I616" s="90" t="s">
        <v>700</v>
      </c>
      <c r="J616" s="168"/>
      <c r="K616" s="169"/>
    </row>
    <row r="617" spans="1:11" s="18" customFormat="1" ht="38.25" outlineLevel="4">
      <c r="A617" s="76"/>
      <c r="B617" s="37" t="s">
        <v>928</v>
      </c>
      <c r="C617" s="153" t="s">
        <v>922</v>
      </c>
      <c r="D617" s="170"/>
      <c r="E617" s="170"/>
      <c r="F617" s="170"/>
      <c r="G617" s="170"/>
      <c r="H617" s="170"/>
      <c r="I617" s="90" t="s">
        <v>701</v>
      </c>
      <c r="J617" s="168"/>
      <c r="K617" s="169"/>
    </row>
    <row r="618" spans="1:11" s="18" customFormat="1" ht="25.5" outlineLevel="4">
      <c r="A618" s="76"/>
      <c r="B618" s="37" t="s">
        <v>928</v>
      </c>
      <c r="C618" s="153" t="s">
        <v>923</v>
      </c>
      <c r="D618" s="170"/>
      <c r="E618" s="170"/>
      <c r="F618" s="170"/>
      <c r="G618" s="170"/>
      <c r="H618" s="170"/>
      <c r="I618" s="90" t="s">
        <v>702</v>
      </c>
      <c r="J618" s="168"/>
      <c r="K618" s="169"/>
    </row>
    <row r="619" spans="1:11" s="18" customFormat="1" ht="63.75" outlineLevel="3">
      <c r="A619" s="76"/>
      <c r="B619" s="37" t="s">
        <v>1323</v>
      </c>
      <c r="C619" s="152" t="s">
        <v>640</v>
      </c>
      <c r="D619" s="170"/>
      <c r="E619" s="170"/>
      <c r="F619" s="170"/>
      <c r="G619" s="170"/>
      <c r="H619" s="170"/>
      <c r="I619" s="90" t="s">
        <v>1181</v>
      </c>
      <c r="J619" s="168"/>
      <c r="K619" s="169"/>
    </row>
    <row r="620" spans="1:11" s="18" customFormat="1" ht="51" outlineLevel="3">
      <c r="A620" s="76"/>
      <c r="B620" s="37" t="s">
        <v>928</v>
      </c>
      <c r="C620" s="152" t="s">
        <v>641</v>
      </c>
      <c r="D620" s="170"/>
      <c r="E620" s="170"/>
      <c r="F620" s="170"/>
      <c r="G620" s="170"/>
      <c r="H620" s="170"/>
      <c r="I620" s="90" t="s">
        <v>1182</v>
      </c>
      <c r="J620" s="168"/>
      <c r="K620" s="169"/>
    </row>
    <row r="621" spans="1:11" s="18" customFormat="1" ht="51" outlineLevel="3">
      <c r="A621" s="76"/>
      <c r="B621" s="37" t="s">
        <v>928</v>
      </c>
      <c r="C621" s="152" t="s">
        <v>34</v>
      </c>
      <c r="D621" s="170"/>
      <c r="E621" s="170"/>
      <c r="F621" s="170"/>
      <c r="G621" s="170"/>
      <c r="H621" s="170"/>
      <c r="I621" s="90" t="s">
        <v>1183</v>
      </c>
      <c r="J621" s="168"/>
      <c r="K621" s="169"/>
    </row>
    <row r="622" spans="1:11" s="18" customFormat="1" ht="51.75" customHeight="1" outlineLevel="3">
      <c r="A622" s="76"/>
      <c r="B622" s="37" t="s">
        <v>928</v>
      </c>
      <c r="C622" s="152" t="s">
        <v>642</v>
      </c>
      <c r="D622" s="170"/>
      <c r="E622" s="170"/>
      <c r="F622" s="170"/>
      <c r="G622" s="170"/>
      <c r="H622" s="170"/>
      <c r="I622" s="90" t="s">
        <v>644</v>
      </c>
      <c r="J622" s="168"/>
      <c r="K622" s="169"/>
    </row>
    <row r="623" spans="1:11" s="18" customFormat="1" ht="38.25" outlineLevel="3">
      <c r="A623" s="76"/>
      <c r="B623" s="37" t="s">
        <v>928</v>
      </c>
      <c r="C623" s="152" t="s">
        <v>643</v>
      </c>
      <c r="D623" s="170"/>
      <c r="E623" s="170"/>
      <c r="F623" s="170"/>
      <c r="G623" s="170"/>
      <c r="H623" s="170"/>
      <c r="I623" s="90" t="s">
        <v>645</v>
      </c>
      <c r="J623" s="168"/>
      <c r="K623" s="169"/>
    </row>
    <row r="624" spans="1:11" s="18" customFormat="1" ht="38.25" outlineLevel="3">
      <c r="A624" s="76"/>
      <c r="B624" s="37" t="s">
        <v>928</v>
      </c>
      <c r="C624" s="152" t="s">
        <v>35</v>
      </c>
      <c r="D624" s="170"/>
      <c r="E624" s="170"/>
      <c r="F624" s="170"/>
      <c r="G624" s="170"/>
      <c r="H624" s="170"/>
      <c r="I624" s="90" t="s">
        <v>646</v>
      </c>
      <c r="J624" s="168"/>
      <c r="K624" s="169"/>
    </row>
    <row r="625" spans="1:11" s="18" customFormat="1" ht="25.5" outlineLevel="3">
      <c r="A625" s="76"/>
      <c r="B625" s="37" t="s">
        <v>928</v>
      </c>
      <c r="C625" s="152" t="s">
        <v>647</v>
      </c>
      <c r="D625" s="170"/>
      <c r="E625" s="170"/>
      <c r="F625" s="170"/>
      <c r="G625" s="170"/>
      <c r="H625" s="170"/>
      <c r="I625" s="90" t="s">
        <v>648</v>
      </c>
      <c r="J625" s="168"/>
      <c r="K625" s="169"/>
    </row>
    <row r="626" spans="1:11" s="18" customFormat="1" ht="51" outlineLevel="2">
      <c r="A626" s="76"/>
      <c r="B626" s="37" t="s">
        <v>179</v>
      </c>
      <c r="C626" s="142" t="s">
        <v>1819</v>
      </c>
      <c r="D626" s="170"/>
      <c r="E626" s="170"/>
      <c r="F626" s="170"/>
      <c r="G626" s="170"/>
      <c r="H626" s="170"/>
      <c r="I626" s="90" t="s">
        <v>1184</v>
      </c>
      <c r="J626" s="168"/>
      <c r="K626" s="169"/>
    </row>
    <row r="627" spans="1:11" s="18" customFormat="1" ht="38.25" outlineLevel="3">
      <c r="A627" s="76"/>
      <c r="B627" s="37" t="s">
        <v>1618</v>
      </c>
      <c r="C627" s="148" t="s">
        <v>14</v>
      </c>
      <c r="D627" s="170"/>
      <c r="E627" s="170"/>
      <c r="F627" s="170"/>
      <c r="G627" s="170"/>
      <c r="H627" s="170"/>
      <c r="I627" s="90" t="s">
        <v>1185</v>
      </c>
      <c r="J627" s="168"/>
      <c r="K627" s="169"/>
    </row>
    <row r="628" spans="1:11" s="18" customFormat="1" ht="38.25" outlineLevel="3">
      <c r="A628" s="76"/>
      <c r="B628" s="37" t="s">
        <v>1618</v>
      </c>
      <c r="C628" s="148" t="s">
        <v>15</v>
      </c>
      <c r="D628" s="170"/>
      <c r="E628" s="170"/>
      <c r="F628" s="170"/>
      <c r="G628" s="170"/>
      <c r="H628" s="170"/>
      <c r="I628" s="90" t="s">
        <v>1186</v>
      </c>
      <c r="J628" s="168"/>
      <c r="K628" s="169"/>
    </row>
    <row r="629" spans="1:11" s="18" customFormat="1" ht="38.25" outlineLevel="3">
      <c r="A629" s="76"/>
      <c r="B629" s="37" t="s">
        <v>2116</v>
      </c>
      <c r="C629" s="148" t="s">
        <v>16</v>
      </c>
      <c r="D629" s="170"/>
      <c r="E629" s="170"/>
      <c r="F629" s="170"/>
      <c r="G629" s="170"/>
      <c r="H629" s="170"/>
      <c r="I629" s="90" t="s">
        <v>2001</v>
      </c>
      <c r="J629" s="168"/>
      <c r="K629" s="169"/>
    </row>
    <row r="630" spans="1:11" s="18" customFormat="1" ht="102" outlineLevel="3">
      <c r="A630" s="76"/>
      <c r="B630" s="37" t="s">
        <v>1973</v>
      </c>
      <c r="C630" s="148" t="s">
        <v>672</v>
      </c>
      <c r="D630" s="170"/>
      <c r="E630" s="170"/>
      <c r="F630" s="170"/>
      <c r="G630" s="170"/>
      <c r="H630" s="170"/>
      <c r="I630" s="90" t="s">
        <v>2002</v>
      </c>
      <c r="J630" s="168"/>
      <c r="K630" s="169"/>
    </row>
    <row r="631" spans="1:11" s="18" customFormat="1" ht="38.25" outlineLevel="2">
      <c r="A631" s="76"/>
      <c r="B631" s="37" t="s">
        <v>1211</v>
      </c>
      <c r="C631" s="142" t="s">
        <v>540</v>
      </c>
      <c r="D631" s="172"/>
      <c r="E631" s="172"/>
      <c r="F631" s="172"/>
      <c r="G631" s="172"/>
      <c r="H631" s="172"/>
      <c r="I631" s="90" t="s">
        <v>898</v>
      </c>
      <c r="J631" s="168"/>
      <c r="K631" s="169"/>
    </row>
    <row r="632" spans="1:11" s="18" customFormat="1" ht="38.25" outlineLevel="2">
      <c r="A632" s="76"/>
      <c r="B632" s="37" t="s">
        <v>180</v>
      </c>
      <c r="C632" s="142" t="s">
        <v>181</v>
      </c>
      <c r="D632" s="170"/>
      <c r="E632" s="170"/>
      <c r="F632" s="170"/>
      <c r="G632" s="170"/>
      <c r="H632" s="170"/>
      <c r="I632" s="90" t="s">
        <v>899</v>
      </c>
      <c r="J632" s="168"/>
      <c r="K632" s="169"/>
    </row>
    <row r="633" spans="1:11" s="18" customFormat="1" ht="76.5" outlineLevel="3">
      <c r="A633" s="76"/>
      <c r="B633" s="37" t="s">
        <v>1211</v>
      </c>
      <c r="C633" s="148" t="s">
        <v>36</v>
      </c>
      <c r="D633" s="170"/>
      <c r="E633" s="170"/>
      <c r="F633" s="170"/>
      <c r="G633" s="170"/>
      <c r="H633" s="170"/>
      <c r="I633" s="90" t="s">
        <v>901</v>
      </c>
      <c r="J633" s="168"/>
      <c r="K633" s="169"/>
    </row>
    <row r="634" spans="1:11" s="18" customFormat="1" ht="89.25" outlineLevel="3">
      <c r="A634" s="76"/>
      <c r="B634" s="37" t="s">
        <v>1211</v>
      </c>
      <c r="C634" s="148" t="s">
        <v>673</v>
      </c>
      <c r="D634" s="170"/>
      <c r="E634" s="170"/>
      <c r="F634" s="170"/>
      <c r="G634" s="170"/>
      <c r="H634" s="170"/>
      <c r="I634" s="90" t="s">
        <v>900</v>
      </c>
      <c r="J634" s="168"/>
      <c r="K634" s="169"/>
    </row>
    <row r="635" spans="1:11" s="18" customFormat="1" ht="51" outlineLevel="3">
      <c r="A635" s="76"/>
      <c r="B635" s="37" t="s">
        <v>1211</v>
      </c>
      <c r="C635" s="148" t="s">
        <v>17</v>
      </c>
      <c r="D635" s="170"/>
      <c r="E635" s="170"/>
      <c r="F635" s="170"/>
      <c r="G635" s="170"/>
      <c r="H635" s="170"/>
      <c r="I635" s="90" t="s">
        <v>902</v>
      </c>
      <c r="J635" s="168"/>
      <c r="K635" s="169"/>
    </row>
    <row r="636" spans="1:11" s="18" customFormat="1" ht="51" outlineLevel="3">
      <c r="A636" s="76"/>
      <c r="B636" s="37" t="s">
        <v>37</v>
      </c>
      <c r="C636" s="148" t="s">
        <v>886</v>
      </c>
      <c r="D636" s="170"/>
      <c r="E636" s="170"/>
      <c r="F636" s="170"/>
      <c r="G636" s="170"/>
      <c r="H636" s="170"/>
      <c r="I636" s="90" t="s">
        <v>903</v>
      </c>
      <c r="J636" s="168"/>
      <c r="K636" s="169"/>
    </row>
    <row r="637" spans="1:11" s="18" customFormat="1" ht="38.25" outlineLevel="3">
      <c r="A637" s="76"/>
      <c r="B637" s="37" t="s">
        <v>1211</v>
      </c>
      <c r="C637" s="148" t="s">
        <v>10</v>
      </c>
      <c r="D637" s="170"/>
      <c r="E637" s="170"/>
      <c r="F637" s="170"/>
      <c r="G637" s="170"/>
      <c r="H637" s="170"/>
      <c r="I637" s="90" t="s">
        <v>904</v>
      </c>
      <c r="J637" s="168"/>
      <c r="K637" s="169"/>
    </row>
    <row r="638" spans="1:11" s="18" customFormat="1" ht="37.5" customHeight="1" outlineLevel="3">
      <c r="A638" s="76"/>
      <c r="B638" s="37" t="s">
        <v>1211</v>
      </c>
      <c r="C638" s="148" t="s">
        <v>968</v>
      </c>
      <c r="D638" s="170"/>
      <c r="E638" s="170"/>
      <c r="F638" s="170"/>
      <c r="G638" s="170"/>
      <c r="H638" s="170"/>
      <c r="I638" s="90" t="s">
        <v>905</v>
      </c>
      <c r="J638" s="168"/>
      <c r="K638" s="169"/>
    </row>
    <row r="639" spans="1:11" s="18" customFormat="1" ht="38.25" outlineLevel="3">
      <c r="A639" s="76"/>
      <c r="B639" s="37" t="s">
        <v>1211</v>
      </c>
      <c r="C639" s="148" t="s">
        <v>969</v>
      </c>
      <c r="D639" s="170"/>
      <c r="E639" s="170"/>
      <c r="F639" s="170"/>
      <c r="G639" s="170"/>
      <c r="H639" s="170"/>
      <c r="I639" s="90" t="s">
        <v>906</v>
      </c>
      <c r="J639" s="168"/>
      <c r="K639" s="169"/>
    </row>
    <row r="640" spans="1:11" s="19" customFormat="1" ht="38.25" outlineLevel="3">
      <c r="A640" s="76"/>
      <c r="B640" s="37" t="s">
        <v>38</v>
      </c>
      <c r="C640" s="148" t="s">
        <v>970</v>
      </c>
      <c r="D640" s="170"/>
      <c r="E640" s="170"/>
      <c r="F640" s="170"/>
      <c r="G640" s="170"/>
      <c r="H640" s="170"/>
      <c r="I640" s="90" t="s">
        <v>907</v>
      </c>
      <c r="J640" s="168"/>
      <c r="K640" s="169"/>
    </row>
    <row r="641" spans="1:11" s="19" customFormat="1" ht="51" outlineLevel="3">
      <c r="A641" s="76"/>
      <c r="B641" s="37" t="s">
        <v>1211</v>
      </c>
      <c r="C641" s="148" t="s">
        <v>674</v>
      </c>
      <c r="D641" s="170"/>
      <c r="E641" s="170"/>
      <c r="F641" s="170"/>
      <c r="G641" s="170"/>
      <c r="H641" s="170"/>
      <c r="I641" s="90" t="s">
        <v>908</v>
      </c>
      <c r="J641" s="168"/>
      <c r="K641" s="169"/>
    </row>
    <row r="642" spans="1:11" s="19" customFormat="1" ht="25.5" outlineLevel="2">
      <c r="A642" s="76"/>
      <c r="B642" s="37" t="s">
        <v>928</v>
      </c>
      <c r="C642" s="142" t="s">
        <v>912</v>
      </c>
      <c r="D642" s="170"/>
      <c r="E642" s="170"/>
      <c r="F642" s="170"/>
      <c r="G642" s="170"/>
      <c r="H642" s="170"/>
      <c r="I642" s="90" t="s">
        <v>909</v>
      </c>
      <c r="J642" s="168"/>
      <c r="K642" s="169"/>
    </row>
    <row r="643" spans="1:11" s="19" customFormat="1" ht="76.5" outlineLevel="3">
      <c r="A643" s="76"/>
      <c r="B643" s="37" t="s">
        <v>1618</v>
      </c>
      <c r="C643" s="148" t="s">
        <v>496</v>
      </c>
      <c r="D643" s="170"/>
      <c r="E643" s="170"/>
      <c r="F643" s="170"/>
      <c r="G643" s="170"/>
      <c r="H643" s="170"/>
      <c r="I643" s="90" t="s">
        <v>910</v>
      </c>
      <c r="J643" s="168"/>
      <c r="K643" s="169"/>
    </row>
    <row r="644" spans="1:11" s="19" customFormat="1" ht="66.75" customHeight="1" outlineLevel="3">
      <c r="A644" s="76"/>
      <c r="B644" s="37" t="s">
        <v>928</v>
      </c>
      <c r="C644" s="148" t="s">
        <v>1462</v>
      </c>
      <c r="D644" s="170"/>
      <c r="E644" s="170"/>
      <c r="F644" s="170"/>
      <c r="G644" s="170"/>
      <c r="H644" s="170"/>
      <c r="I644" s="90" t="s">
        <v>911</v>
      </c>
      <c r="J644" s="168"/>
      <c r="K644" s="169"/>
    </row>
    <row r="645" spans="1:11" s="18" customFormat="1" ht="51" outlineLevel="1">
      <c r="A645" s="76"/>
      <c r="B645" s="37" t="s">
        <v>153</v>
      </c>
      <c r="C645" s="143" t="s">
        <v>154</v>
      </c>
      <c r="D645" s="6">
        <f>COUNTIF(D646:H659,"R")</f>
        <v>0</v>
      </c>
      <c r="E645" s="6">
        <f>COUNTIF(D646:H659,"Y")</f>
        <v>0</v>
      </c>
      <c r="F645" s="6">
        <f>COUNTIF(D646:H659,"G")</f>
        <v>0</v>
      </c>
      <c r="G645" s="6">
        <f>COUNTIF(D646:H659,"U")</f>
        <v>0</v>
      </c>
      <c r="H645" s="6">
        <f>COUNTIF(D646:H659,"NA")</f>
        <v>0</v>
      </c>
      <c r="I645" s="90" t="s">
        <v>963</v>
      </c>
      <c r="J645" s="168"/>
      <c r="K645" s="169"/>
    </row>
    <row r="646" spans="1:11" s="18" customFormat="1" ht="38.25" outlineLevel="2">
      <c r="A646" s="76"/>
      <c r="B646" s="37" t="s">
        <v>252</v>
      </c>
      <c r="C646" s="142" t="s">
        <v>839</v>
      </c>
      <c r="D646" s="170"/>
      <c r="E646" s="170"/>
      <c r="F646" s="170"/>
      <c r="G646" s="170"/>
      <c r="H646" s="170"/>
      <c r="I646" s="90" t="s">
        <v>1053</v>
      </c>
      <c r="J646" s="168"/>
      <c r="K646" s="169"/>
    </row>
    <row r="647" spans="1:11" s="18" customFormat="1" ht="51" outlineLevel="2">
      <c r="A647" s="76"/>
      <c r="B647" s="37" t="s">
        <v>39</v>
      </c>
      <c r="C647" s="142" t="s">
        <v>675</v>
      </c>
      <c r="D647" s="170"/>
      <c r="E647" s="170"/>
      <c r="F647" s="170"/>
      <c r="G647" s="170"/>
      <c r="H647" s="170"/>
      <c r="I647" s="90" t="s">
        <v>1054</v>
      </c>
      <c r="J647" s="168"/>
      <c r="K647" s="169"/>
    </row>
    <row r="648" spans="1:11" s="19" customFormat="1" ht="38.25" outlineLevel="3">
      <c r="A648" s="76"/>
      <c r="B648" s="37" t="s">
        <v>1323</v>
      </c>
      <c r="C648" s="148" t="s">
        <v>1820</v>
      </c>
      <c r="D648" s="170"/>
      <c r="E648" s="170"/>
      <c r="F648" s="170"/>
      <c r="G648" s="170"/>
      <c r="H648" s="170"/>
      <c r="I648" s="90" t="s">
        <v>665</v>
      </c>
      <c r="J648" s="168"/>
      <c r="K648" s="169"/>
    </row>
    <row r="649" spans="1:11" s="19" customFormat="1" ht="89.25" outlineLevel="3">
      <c r="A649" s="76"/>
      <c r="B649" s="37" t="s">
        <v>39</v>
      </c>
      <c r="C649" s="148" t="s">
        <v>776</v>
      </c>
      <c r="D649" s="170"/>
      <c r="E649" s="170"/>
      <c r="F649" s="170"/>
      <c r="G649" s="170"/>
      <c r="H649" s="170"/>
      <c r="I649" s="90" t="s">
        <v>1903</v>
      </c>
      <c r="J649" s="168"/>
      <c r="K649" s="169"/>
    </row>
    <row r="650" spans="1:11" s="19" customFormat="1" ht="63.75" outlineLevel="3">
      <c r="A650" s="76"/>
      <c r="B650" s="37" t="s">
        <v>353</v>
      </c>
      <c r="C650" s="148" t="s">
        <v>777</v>
      </c>
      <c r="D650" s="170"/>
      <c r="E650" s="170"/>
      <c r="F650" s="170"/>
      <c r="G650" s="170"/>
      <c r="H650" s="170"/>
      <c r="I650" s="90" t="s">
        <v>1904</v>
      </c>
      <c r="J650" s="168"/>
      <c r="K650" s="169"/>
    </row>
    <row r="651" spans="1:11" s="19" customFormat="1" ht="38.25" outlineLevel="2">
      <c r="A651" s="76"/>
      <c r="B651" s="37" t="s">
        <v>1323</v>
      </c>
      <c r="C651" s="142" t="s">
        <v>40</v>
      </c>
      <c r="D651" s="170"/>
      <c r="E651" s="170"/>
      <c r="F651" s="170"/>
      <c r="G651" s="170"/>
      <c r="H651" s="170"/>
      <c r="I651" s="90" t="s">
        <v>826</v>
      </c>
      <c r="J651" s="168"/>
      <c r="K651" s="169"/>
    </row>
    <row r="652" spans="1:11" s="19" customFormat="1" ht="51" outlineLevel="2">
      <c r="A652" s="76"/>
      <c r="B652" s="37" t="s">
        <v>1323</v>
      </c>
      <c r="C652" s="142" t="s">
        <v>1306</v>
      </c>
      <c r="D652" s="170"/>
      <c r="E652" s="170"/>
      <c r="F652" s="170"/>
      <c r="G652" s="170"/>
      <c r="H652" s="170"/>
      <c r="I652" s="90" t="s">
        <v>827</v>
      </c>
      <c r="J652" s="168"/>
      <c r="K652" s="169"/>
    </row>
    <row r="653" spans="1:11" s="19" customFormat="1" ht="38.25" outlineLevel="2">
      <c r="A653" s="76"/>
      <c r="B653" s="37" t="s">
        <v>1323</v>
      </c>
      <c r="C653" s="142" t="s">
        <v>1825</v>
      </c>
      <c r="D653" s="170"/>
      <c r="E653" s="170"/>
      <c r="F653" s="170"/>
      <c r="G653" s="170"/>
      <c r="H653" s="170"/>
      <c r="I653" s="90" t="s">
        <v>828</v>
      </c>
      <c r="J653" s="168"/>
      <c r="K653" s="169"/>
    </row>
    <row r="654" spans="1:11" s="19" customFormat="1" ht="38.25" outlineLevel="2">
      <c r="A654" s="76"/>
      <c r="B654" s="37" t="s">
        <v>1323</v>
      </c>
      <c r="C654" s="142" t="s">
        <v>1337</v>
      </c>
      <c r="D654" s="170"/>
      <c r="E654" s="170"/>
      <c r="F654" s="170"/>
      <c r="G654" s="170"/>
      <c r="H654" s="170"/>
      <c r="I654" s="90" t="s">
        <v>829</v>
      </c>
      <c r="J654" s="168"/>
      <c r="K654" s="169"/>
    </row>
    <row r="655" spans="1:11" s="19" customFormat="1" ht="63.75" outlineLevel="2">
      <c r="A655" s="76"/>
      <c r="B655" s="37" t="s">
        <v>1323</v>
      </c>
      <c r="C655" s="142" t="s">
        <v>1338</v>
      </c>
      <c r="D655" s="170"/>
      <c r="E655" s="170"/>
      <c r="F655" s="170"/>
      <c r="G655" s="170"/>
      <c r="H655" s="170"/>
      <c r="I655" s="90" t="s">
        <v>830</v>
      </c>
      <c r="J655" s="168"/>
      <c r="K655" s="169"/>
    </row>
    <row r="656" spans="1:11" s="19" customFormat="1" ht="51" outlineLevel="2">
      <c r="A656" s="76"/>
      <c r="B656" s="37" t="s">
        <v>1323</v>
      </c>
      <c r="C656" s="142" t="s">
        <v>1339</v>
      </c>
      <c r="D656" s="170"/>
      <c r="E656" s="170"/>
      <c r="F656" s="170"/>
      <c r="G656" s="170"/>
      <c r="H656" s="170"/>
      <c r="I656" s="90" t="s">
        <v>831</v>
      </c>
      <c r="J656" s="168"/>
      <c r="K656" s="169"/>
    </row>
    <row r="657" spans="1:11" s="18" customFormat="1" ht="51" outlineLevel="2">
      <c r="A657" s="76"/>
      <c r="B657" s="37" t="s">
        <v>1323</v>
      </c>
      <c r="C657" s="142" t="s">
        <v>1340</v>
      </c>
      <c r="D657" s="170"/>
      <c r="E657" s="170"/>
      <c r="F657" s="170"/>
      <c r="G657" s="170"/>
      <c r="H657" s="170"/>
      <c r="I657" s="90" t="s">
        <v>832</v>
      </c>
      <c r="J657" s="168"/>
      <c r="K657" s="169"/>
    </row>
    <row r="658" spans="1:11" s="18" customFormat="1" ht="51" outlineLevel="2">
      <c r="A658" s="76"/>
      <c r="B658" s="37" t="s">
        <v>1323</v>
      </c>
      <c r="C658" s="142" t="s">
        <v>1341</v>
      </c>
      <c r="D658" s="170"/>
      <c r="E658" s="170"/>
      <c r="F658" s="170"/>
      <c r="G658" s="170"/>
      <c r="H658" s="170"/>
      <c r="I658" s="90" t="s">
        <v>833</v>
      </c>
      <c r="J658" s="168"/>
      <c r="K658" s="169"/>
    </row>
    <row r="659" spans="1:11" s="19" customFormat="1" ht="51.75" customHeight="1" outlineLevel="2">
      <c r="A659" s="76"/>
      <c r="B659" s="37" t="s">
        <v>1323</v>
      </c>
      <c r="C659" s="142" t="s">
        <v>206</v>
      </c>
      <c r="D659" s="170"/>
      <c r="E659" s="170"/>
      <c r="F659" s="170"/>
      <c r="G659" s="170"/>
      <c r="H659" s="170"/>
      <c r="I659" s="90" t="s">
        <v>834</v>
      </c>
      <c r="J659" s="168"/>
      <c r="K659" s="169"/>
    </row>
    <row r="660" spans="1:11" s="18" customFormat="1" ht="51" outlineLevel="1">
      <c r="A660" s="76"/>
      <c r="B660" s="37" t="s">
        <v>1052</v>
      </c>
      <c r="C660" s="140" t="s">
        <v>778</v>
      </c>
      <c r="D660" s="170"/>
      <c r="E660" s="170"/>
      <c r="F660" s="170"/>
      <c r="G660" s="170"/>
      <c r="H660" s="170"/>
      <c r="I660" s="90" t="s">
        <v>1891</v>
      </c>
      <c r="J660" s="168"/>
      <c r="K660" s="169"/>
    </row>
    <row r="661" spans="1:11" s="19" customFormat="1" ht="63.75" outlineLevel="1">
      <c r="A661" s="76"/>
      <c r="B661" s="37" t="s">
        <v>185</v>
      </c>
      <c r="C661" s="143" t="s">
        <v>1564</v>
      </c>
      <c r="D661" s="6">
        <f>COUNTIF(D662:H718,"R")</f>
        <v>0</v>
      </c>
      <c r="E661" s="6">
        <f>COUNTIF(D662:H718,"Y")</f>
        <v>0</v>
      </c>
      <c r="F661" s="6">
        <f>COUNTIF(D662:H718,"G")</f>
        <v>0</v>
      </c>
      <c r="G661" s="6">
        <f>COUNTIF(D662:H718,"U")</f>
        <v>0</v>
      </c>
      <c r="H661" s="6">
        <f>COUNTIF(D662:H718,"NA")</f>
        <v>0</v>
      </c>
      <c r="I661" s="90" t="s">
        <v>547</v>
      </c>
      <c r="J661" s="168"/>
      <c r="K661" s="169"/>
    </row>
    <row r="662" spans="1:11" s="19" customFormat="1" ht="63.75" outlineLevel="2">
      <c r="A662" s="76"/>
      <c r="B662" s="37" t="s">
        <v>353</v>
      </c>
      <c r="C662" s="142" t="s">
        <v>676</v>
      </c>
      <c r="D662" s="170"/>
      <c r="E662" s="170"/>
      <c r="F662" s="170"/>
      <c r="G662" s="170"/>
      <c r="H662" s="170"/>
      <c r="I662" s="38" t="s">
        <v>548</v>
      </c>
      <c r="J662" s="168"/>
      <c r="K662" s="169"/>
    </row>
    <row r="663" spans="1:11" s="19" customFormat="1" ht="63.75" outlineLevel="2">
      <c r="A663" s="76"/>
      <c r="B663" s="37" t="s">
        <v>1323</v>
      </c>
      <c r="C663" s="142" t="s">
        <v>677</v>
      </c>
      <c r="D663" s="170"/>
      <c r="E663" s="170"/>
      <c r="F663" s="170"/>
      <c r="G663" s="170"/>
      <c r="H663" s="170"/>
      <c r="I663" s="38" t="s">
        <v>549</v>
      </c>
      <c r="J663" s="168"/>
      <c r="K663" s="169"/>
    </row>
    <row r="664" spans="1:11" s="19" customFormat="1" ht="63.75" outlineLevel="2">
      <c r="A664" s="76"/>
      <c r="B664" s="37" t="s">
        <v>1323</v>
      </c>
      <c r="C664" s="142" t="s">
        <v>678</v>
      </c>
      <c r="D664" s="170"/>
      <c r="E664" s="170"/>
      <c r="F664" s="170"/>
      <c r="G664" s="170"/>
      <c r="H664" s="170"/>
      <c r="I664" s="38" t="s">
        <v>1143</v>
      </c>
      <c r="J664" s="168"/>
      <c r="K664" s="169"/>
    </row>
    <row r="665" spans="1:11" s="19" customFormat="1" ht="51" outlineLevel="2">
      <c r="A665" s="76"/>
      <c r="B665" s="37" t="s">
        <v>1964</v>
      </c>
      <c r="C665" s="142" t="s">
        <v>679</v>
      </c>
      <c r="D665" s="170"/>
      <c r="E665" s="170"/>
      <c r="F665" s="170"/>
      <c r="G665" s="170"/>
      <c r="H665" s="170"/>
      <c r="I665" s="38" t="s">
        <v>1144</v>
      </c>
      <c r="J665" s="168"/>
      <c r="K665" s="169"/>
    </row>
    <row r="666" spans="1:11" s="19" customFormat="1" ht="38.25" outlineLevel="2">
      <c r="A666" s="76"/>
      <c r="B666" s="37" t="s">
        <v>686</v>
      </c>
      <c r="C666" s="142" t="s">
        <v>681</v>
      </c>
      <c r="D666" s="170"/>
      <c r="E666" s="170"/>
      <c r="F666" s="170"/>
      <c r="G666" s="170"/>
      <c r="H666" s="170"/>
      <c r="I666" s="38" t="s">
        <v>1145</v>
      </c>
      <c r="J666" s="168"/>
      <c r="K666" s="169"/>
    </row>
    <row r="667" spans="1:11" s="19" customFormat="1" ht="38.25" outlineLevel="2">
      <c r="A667" s="76"/>
      <c r="B667" s="37" t="s">
        <v>686</v>
      </c>
      <c r="C667" s="142" t="s">
        <v>680</v>
      </c>
      <c r="D667" s="170"/>
      <c r="E667" s="170"/>
      <c r="F667" s="170"/>
      <c r="G667" s="170"/>
      <c r="H667" s="170"/>
      <c r="I667" s="38" t="s">
        <v>1146</v>
      </c>
      <c r="J667" s="168"/>
      <c r="K667" s="169"/>
    </row>
    <row r="668" spans="1:11" s="19" customFormat="1" ht="51" outlineLevel="2">
      <c r="A668" s="76"/>
      <c r="B668" s="37" t="s">
        <v>686</v>
      </c>
      <c r="C668" s="142" t="s">
        <v>682</v>
      </c>
      <c r="D668" s="170"/>
      <c r="E668" s="170"/>
      <c r="F668" s="170"/>
      <c r="G668" s="170"/>
      <c r="H668" s="170"/>
      <c r="I668" s="38" t="s">
        <v>1147</v>
      </c>
      <c r="J668" s="168"/>
      <c r="K668" s="169"/>
    </row>
    <row r="669" spans="1:11" s="19" customFormat="1" ht="51.75" customHeight="1" outlineLevel="2">
      <c r="A669" s="76"/>
      <c r="B669" s="37" t="s">
        <v>1930</v>
      </c>
      <c r="C669" s="142" t="s">
        <v>41</v>
      </c>
      <c r="D669" s="170"/>
      <c r="E669" s="170"/>
      <c r="F669" s="170"/>
      <c r="G669" s="170"/>
      <c r="H669" s="170"/>
      <c r="I669" s="38" t="s">
        <v>1148</v>
      </c>
      <c r="J669" s="168"/>
      <c r="K669" s="169"/>
    </row>
    <row r="670" spans="1:11" s="19" customFormat="1" ht="37.5" customHeight="1" outlineLevel="2">
      <c r="A670" s="76"/>
      <c r="B670" s="37" t="s">
        <v>1974</v>
      </c>
      <c r="C670" s="142" t="s">
        <v>683</v>
      </c>
      <c r="D670" s="170"/>
      <c r="E670" s="170"/>
      <c r="F670" s="170"/>
      <c r="G670" s="170"/>
      <c r="H670" s="170"/>
      <c r="I670" s="38" t="s">
        <v>1149</v>
      </c>
      <c r="J670" s="168"/>
      <c r="K670" s="169"/>
    </row>
    <row r="671" spans="1:11" s="19" customFormat="1" ht="38.25" outlineLevel="2">
      <c r="A671" s="76"/>
      <c r="B671" s="37" t="s">
        <v>1930</v>
      </c>
      <c r="C671" s="142" t="s">
        <v>684</v>
      </c>
      <c r="D671" s="170"/>
      <c r="E671" s="170"/>
      <c r="F671" s="170"/>
      <c r="G671" s="170"/>
      <c r="H671" s="170"/>
      <c r="I671" s="38" t="s">
        <v>1150</v>
      </c>
      <c r="J671" s="168"/>
      <c r="K671" s="169"/>
    </row>
    <row r="672" spans="1:11" s="19" customFormat="1" ht="51" outlineLevel="2">
      <c r="A672" s="76"/>
      <c r="B672" s="37" t="s">
        <v>1930</v>
      </c>
      <c r="C672" s="142" t="s">
        <v>685</v>
      </c>
      <c r="D672" s="170"/>
      <c r="E672" s="170"/>
      <c r="F672" s="170"/>
      <c r="G672" s="170"/>
      <c r="H672" s="170"/>
      <c r="I672" s="38" t="s">
        <v>1151</v>
      </c>
      <c r="J672" s="168"/>
      <c r="K672" s="169"/>
    </row>
    <row r="673" spans="1:11" s="19" customFormat="1" ht="63.75" outlineLevel="2">
      <c r="A673" s="76"/>
      <c r="B673" s="37" t="s">
        <v>686</v>
      </c>
      <c r="C673" s="142" t="s">
        <v>2062</v>
      </c>
      <c r="D673" s="170"/>
      <c r="E673" s="170"/>
      <c r="F673" s="170"/>
      <c r="G673" s="170"/>
      <c r="H673" s="170"/>
      <c r="I673" s="38" t="s">
        <v>1152</v>
      </c>
      <c r="J673" s="168"/>
      <c r="K673" s="169"/>
    </row>
    <row r="674" spans="1:11" s="19" customFormat="1" ht="51" outlineLevel="2">
      <c r="A674" s="76"/>
      <c r="B674" s="37" t="s">
        <v>1930</v>
      </c>
      <c r="C674" s="142" t="s">
        <v>42</v>
      </c>
      <c r="D674" s="170"/>
      <c r="E674" s="170"/>
      <c r="F674" s="170"/>
      <c r="G674" s="170"/>
      <c r="H674" s="170"/>
      <c r="I674" s="38" t="s">
        <v>1153</v>
      </c>
      <c r="J674" s="168"/>
      <c r="K674" s="169"/>
    </row>
    <row r="675" spans="1:11" s="19" customFormat="1" ht="37.5" customHeight="1" outlineLevel="2">
      <c r="A675" s="76"/>
      <c r="B675" s="37" t="s">
        <v>1930</v>
      </c>
      <c r="C675" s="142" t="s">
        <v>854</v>
      </c>
      <c r="D675" s="170"/>
      <c r="E675" s="170"/>
      <c r="F675" s="170"/>
      <c r="G675" s="170"/>
      <c r="H675" s="170"/>
      <c r="I675" s="38" t="s">
        <v>1154</v>
      </c>
      <c r="J675" s="168"/>
      <c r="K675" s="169"/>
    </row>
    <row r="676" spans="1:11" s="19" customFormat="1" ht="51.75" customHeight="1" outlineLevel="2">
      <c r="A676" s="76"/>
      <c r="B676" s="37" t="s">
        <v>810</v>
      </c>
      <c r="C676" s="142" t="s">
        <v>855</v>
      </c>
      <c r="D676" s="170"/>
      <c r="E676" s="170"/>
      <c r="F676" s="170"/>
      <c r="G676" s="170"/>
      <c r="H676" s="170"/>
      <c r="I676" s="38" t="s">
        <v>1155</v>
      </c>
      <c r="J676" s="168"/>
      <c r="K676" s="169"/>
    </row>
    <row r="677" spans="1:11" s="19" customFormat="1" ht="63.75" outlineLevel="2">
      <c r="A677" s="76"/>
      <c r="B677" s="37" t="s">
        <v>810</v>
      </c>
      <c r="C677" s="142" t="s">
        <v>856</v>
      </c>
      <c r="D677" s="170"/>
      <c r="E677" s="170"/>
      <c r="F677" s="170"/>
      <c r="G677" s="170"/>
      <c r="H677" s="170"/>
      <c r="I677" s="38" t="s">
        <v>1156</v>
      </c>
      <c r="J677" s="168"/>
      <c r="K677" s="169"/>
    </row>
    <row r="678" spans="1:11" s="19" customFormat="1" ht="38.25" outlineLevel="2">
      <c r="A678" s="76"/>
      <c r="B678" s="37" t="s">
        <v>686</v>
      </c>
      <c r="C678" s="142" t="s">
        <v>857</v>
      </c>
      <c r="D678" s="170"/>
      <c r="E678" s="170"/>
      <c r="F678" s="170"/>
      <c r="G678" s="170"/>
      <c r="H678" s="170"/>
      <c r="I678" s="38" t="s">
        <v>1157</v>
      </c>
      <c r="J678" s="168"/>
      <c r="K678" s="169"/>
    </row>
    <row r="679" spans="1:11" s="19" customFormat="1" ht="63.75" outlineLevel="2">
      <c r="A679" s="76"/>
      <c r="B679" s="37" t="s">
        <v>810</v>
      </c>
      <c r="C679" s="142" t="s">
        <v>858</v>
      </c>
      <c r="D679" s="170"/>
      <c r="E679" s="170"/>
      <c r="F679" s="170"/>
      <c r="G679" s="170"/>
      <c r="H679" s="170"/>
      <c r="I679" s="38" t="s">
        <v>1158</v>
      </c>
      <c r="J679" s="168"/>
      <c r="K679" s="169"/>
    </row>
    <row r="680" spans="1:11" s="19" customFormat="1" ht="38.25" outlineLevel="2">
      <c r="A680" s="76"/>
      <c r="B680" s="37" t="s">
        <v>810</v>
      </c>
      <c r="C680" s="142" t="s">
        <v>43</v>
      </c>
      <c r="D680" s="170"/>
      <c r="E680" s="170"/>
      <c r="F680" s="170"/>
      <c r="G680" s="170"/>
      <c r="H680" s="170"/>
      <c r="I680" s="38" t="s">
        <v>1159</v>
      </c>
      <c r="J680" s="168"/>
      <c r="K680" s="169"/>
    </row>
    <row r="681" spans="1:11" s="19" customFormat="1" ht="63.75" outlineLevel="2">
      <c r="A681" s="76"/>
      <c r="B681" s="37" t="s">
        <v>810</v>
      </c>
      <c r="C681" s="142" t="s">
        <v>859</v>
      </c>
      <c r="D681" s="170"/>
      <c r="E681" s="170"/>
      <c r="F681" s="170"/>
      <c r="G681" s="170"/>
      <c r="H681" s="170"/>
      <c r="I681" s="38" t="s">
        <v>1160</v>
      </c>
      <c r="J681" s="168"/>
      <c r="K681" s="169"/>
    </row>
    <row r="682" spans="1:11" s="19" customFormat="1" ht="51" outlineLevel="2">
      <c r="A682" s="76"/>
      <c r="B682" s="37" t="s">
        <v>686</v>
      </c>
      <c r="C682" s="142" t="s">
        <v>861</v>
      </c>
      <c r="D682" s="170"/>
      <c r="E682" s="170"/>
      <c r="F682" s="170"/>
      <c r="G682" s="170"/>
      <c r="H682" s="170"/>
      <c r="I682" s="38" t="s">
        <v>1161</v>
      </c>
      <c r="J682" s="168"/>
      <c r="K682" s="169"/>
    </row>
    <row r="683" spans="1:11" s="19" customFormat="1" ht="51" outlineLevel="2">
      <c r="A683" s="76"/>
      <c r="B683" s="37" t="s">
        <v>686</v>
      </c>
      <c r="C683" s="142" t="s">
        <v>862</v>
      </c>
      <c r="D683" s="170"/>
      <c r="E683" s="170"/>
      <c r="F683" s="170"/>
      <c r="G683" s="170"/>
      <c r="H683" s="170"/>
      <c r="I683" s="38" t="s">
        <v>1162</v>
      </c>
      <c r="J683" s="168"/>
      <c r="K683" s="169"/>
    </row>
    <row r="684" spans="1:11" s="19" customFormat="1" ht="51" outlineLevel="2">
      <c r="A684" s="76"/>
      <c r="B684" s="37" t="s">
        <v>1930</v>
      </c>
      <c r="C684" s="142" t="s">
        <v>860</v>
      </c>
      <c r="D684" s="170"/>
      <c r="E684" s="170"/>
      <c r="F684" s="170"/>
      <c r="G684" s="170"/>
      <c r="H684" s="170"/>
      <c r="I684" s="38" t="s">
        <v>1426</v>
      </c>
      <c r="J684" s="168"/>
      <c r="K684" s="169"/>
    </row>
    <row r="685" spans="1:11" s="19" customFormat="1" ht="51" outlineLevel="2">
      <c r="A685" s="76"/>
      <c r="B685" s="37" t="s">
        <v>1930</v>
      </c>
      <c r="C685" s="142" t="s">
        <v>863</v>
      </c>
      <c r="D685" s="170"/>
      <c r="E685" s="170"/>
      <c r="F685" s="170"/>
      <c r="G685" s="170"/>
      <c r="H685" s="170"/>
      <c r="I685" s="38" t="s">
        <v>1427</v>
      </c>
      <c r="J685" s="168"/>
      <c r="K685" s="169"/>
    </row>
    <row r="686" spans="1:11" s="19" customFormat="1" ht="38.25" outlineLevel="2">
      <c r="A686" s="76"/>
      <c r="B686" s="37" t="s">
        <v>1930</v>
      </c>
      <c r="C686" s="142" t="s">
        <v>864</v>
      </c>
      <c r="D686" s="170"/>
      <c r="E686" s="170"/>
      <c r="F686" s="170"/>
      <c r="G686" s="170"/>
      <c r="H686" s="170"/>
      <c r="I686" s="38" t="s">
        <v>1428</v>
      </c>
      <c r="J686" s="168"/>
      <c r="K686" s="169"/>
    </row>
    <row r="687" spans="1:11" s="19" customFormat="1" ht="63.75" outlineLevel="2">
      <c r="A687" s="76"/>
      <c r="B687" s="37" t="s">
        <v>686</v>
      </c>
      <c r="C687" s="142" t="s">
        <v>44</v>
      </c>
      <c r="D687" s="170"/>
      <c r="E687" s="170"/>
      <c r="F687" s="170"/>
      <c r="G687" s="170"/>
      <c r="H687" s="170"/>
      <c r="I687" s="38" t="s">
        <v>1429</v>
      </c>
      <c r="J687" s="168"/>
      <c r="K687" s="169"/>
    </row>
    <row r="688" spans="1:11" s="19" customFormat="1" ht="25.5" outlineLevel="2">
      <c r="A688" s="76"/>
      <c r="B688" s="37" t="s">
        <v>1930</v>
      </c>
      <c r="C688" s="142" t="s">
        <v>865</v>
      </c>
      <c r="D688" s="170"/>
      <c r="E688" s="170"/>
      <c r="F688" s="170"/>
      <c r="G688" s="170"/>
      <c r="H688" s="170"/>
      <c r="I688" s="38" t="s">
        <v>1430</v>
      </c>
      <c r="J688" s="168"/>
      <c r="K688" s="169"/>
    </row>
    <row r="689" spans="1:11" s="19" customFormat="1" ht="38.25" outlineLevel="3">
      <c r="A689" s="76"/>
      <c r="B689" s="37" t="s">
        <v>1930</v>
      </c>
      <c r="C689" s="148" t="s">
        <v>1218</v>
      </c>
      <c r="D689" s="170"/>
      <c r="E689" s="170"/>
      <c r="F689" s="170"/>
      <c r="G689" s="170"/>
      <c r="H689" s="170"/>
      <c r="I689" s="38" t="s">
        <v>1431</v>
      </c>
      <c r="J689" s="168"/>
      <c r="K689" s="169"/>
    </row>
    <row r="690" spans="1:11" s="19" customFormat="1" ht="51" outlineLevel="3">
      <c r="A690" s="76"/>
      <c r="B690" s="37" t="s">
        <v>1930</v>
      </c>
      <c r="C690" s="148" t="s">
        <v>1219</v>
      </c>
      <c r="D690" s="170"/>
      <c r="E690" s="170"/>
      <c r="F690" s="170"/>
      <c r="G690" s="170"/>
      <c r="H690" s="170"/>
      <c r="I690" s="38" t="s">
        <v>1432</v>
      </c>
      <c r="J690" s="168"/>
      <c r="K690" s="169"/>
    </row>
    <row r="691" spans="1:11" s="19" customFormat="1" ht="38.25" outlineLevel="3">
      <c r="A691" s="76"/>
      <c r="B691" s="37" t="s">
        <v>1930</v>
      </c>
      <c r="C691" s="148" t="s">
        <v>45</v>
      </c>
      <c r="D691" s="170"/>
      <c r="E691" s="170"/>
      <c r="F691" s="170"/>
      <c r="G691" s="170"/>
      <c r="H691" s="170"/>
      <c r="I691" s="38" t="s">
        <v>1433</v>
      </c>
      <c r="J691" s="168"/>
      <c r="K691" s="169"/>
    </row>
    <row r="692" spans="1:11" s="19" customFormat="1" ht="37.5" customHeight="1" outlineLevel="3">
      <c r="A692" s="76"/>
      <c r="B692" s="37" t="s">
        <v>1930</v>
      </c>
      <c r="C692" s="148" t="s">
        <v>46</v>
      </c>
      <c r="D692" s="170"/>
      <c r="E692" s="170"/>
      <c r="F692" s="170"/>
      <c r="G692" s="170"/>
      <c r="H692" s="170"/>
      <c r="I692" s="38" t="s">
        <v>1434</v>
      </c>
      <c r="J692" s="168"/>
      <c r="K692" s="169"/>
    </row>
    <row r="693" spans="1:11" s="19" customFormat="1" ht="51" outlineLevel="2">
      <c r="A693" s="76"/>
      <c r="B693" s="37" t="s">
        <v>1930</v>
      </c>
      <c r="C693" s="142" t="s">
        <v>866</v>
      </c>
      <c r="D693" s="170"/>
      <c r="E693" s="170"/>
      <c r="F693" s="170"/>
      <c r="G693" s="170"/>
      <c r="H693" s="170"/>
      <c r="I693" s="38" t="s">
        <v>1435</v>
      </c>
      <c r="J693" s="168"/>
      <c r="K693" s="169"/>
    </row>
    <row r="694" spans="1:11" s="19" customFormat="1" ht="63.75" outlineLevel="2">
      <c r="A694" s="76"/>
      <c r="B694" s="37" t="s">
        <v>1930</v>
      </c>
      <c r="C694" s="142" t="s">
        <v>1417</v>
      </c>
      <c r="D694" s="170"/>
      <c r="E694" s="170"/>
      <c r="F694" s="170"/>
      <c r="G694" s="170"/>
      <c r="H694" s="170"/>
      <c r="I694" s="38" t="s">
        <v>1436</v>
      </c>
      <c r="J694" s="168"/>
      <c r="K694" s="169"/>
    </row>
    <row r="695" spans="1:11" s="19" customFormat="1" ht="51" outlineLevel="2">
      <c r="A695" s="76"/>
      <c r="B695" s="37" t="s">
        <v>687</v>
      </c>
      <c r="C695" s="142" t="s">
        <v>47</v>
      </c>
      <c r="D695" s="170"/>
      <c r="E695" s="170"/>
      <c r="F695" s="170"/>
      <c r="G695" s="170"/>
      <c r="H695" s="170"/>
      <c r="I695" s="38" t="s">
        <v>1437</v>
      </c>
      <c r="J695" s="168"/>
      <c r="K695" s="169"/>
    </row>
    <row r="696" spans="1:11" s="19" customFormat="1" ht="38.25" outlineLevel="2">
      <c r="A696" s="76"/>
      <c r="B696" s="37" t="s">
        <v>1930</v>
      </c>
      <c r="C696" s="142" t="s">
        <v>48</v>
      </c>
      <c r="D696" s="170"/>
      <c r="E696" s="170"/>
      <c r="F696" s="170"/>
      <c r="G696" s="170"/>
      <c r="H696" s="170"/>
      <c r="I696" s="38" t="s">
        <v>1438</v>
      </c>
      <c r="J696" s="168"/>
      <c r="K696" s="169"/>
    </row>
    <row r="697" spans="1:11" s="19" customFormat="1" ht="51" outlineLevel="2">
      <c r="A697" s="76"/>
      <c r="B697" s="37" t="s">
        <v>686</v>
      </c>
      <c r="C697" s="142" t="s">
        <v>49</v>
      </c>
      <c r="D697" s="170"/>
      <c r="E697" s="170"/>
      <c r="F697" s="170"/>
      <c r="G697" s="170"/>
      <c r="H697" s="170"/>
      <c r="I697" s="38" t="s">
        <v>1439</v>
      </c>
      <c r="J697" s="168"/>
      <c r="K697" s="169"/>
    </row>
    <row r="698" spans="1:11" s="19" customFormat="1" ht="51" outlineLevel="2">
      <c r="A698" s="76"/>
      <c r="B698" s="37" t="s">
        <v>1930</v>
      </c>
      <c r="C698" s="142" t="s">
        <v>50</v>
      </c>
      <c r="D698" s="170"/>
      <c r="E698" s="170"/>
      <c r="F698" s="170"/>
      <c r="G698" s="170"/>
      <c r="H698" s="170"/>
      <c r="I698" s="38" t="s">
        <v>1440</v>
      </c>
      <c r="J698" s="168"/>
      <c r="K698" s="169"/>
    </row>
    <row r="699" spans="1:11" s="19" customFormat="1" ht="38.25" outlineLevel="2">
      <c r="A699" s="76"/>
      <c r="B699" s="37" t="s">
        <v>1930</v>
      </c>
      <c r="C699" s="142" t="s">
        <v>51</v>
      </c>
      <c r="D699" s="170"/>
      <c r="E699" s="170"/>
      <c r="F699" s="170"/>
      <c r="G699" s="170"/>
      <c r="H699" s="170"/>
      <c r="I699" s="38" t="s">
        <v>1441</v>
      </c>
      <c r="J699" s="168"/>
      <c r="K699" s="169"/>
    </row>
    <row r="700" spans="1:11" s="19" customFormat="1" ht="38.25" outlineLevel="2">
      <c r="A700" s="76"/>
      <c r="B700" s="37" t="s">
        <v>1930</v>
      </c>
      <c r="C700" s="142" t="s">
        <v>53</v>
      </c>
      <c r="D700" s="170"/>
      <c r="E700" s="170"/>
      <c r="F700" s="170"/>
      <c r="G700" s="170"/>
      <c r="H700" s="170"/>
      <c r="I700" s="38" t="s">
        <v>1442</v>
      </c>
      <c r="J700" s="168"/>
      <c r="K700" s="169"/>
    </row>
    <row r="701" spans="1:11" s="19" customFormat="1" ht="63" customHeight="1" outlineLevel="2">
      <c r="A701" s="76"/>
      <c r="B701" s="37" t="s">
        <v>186</v>
      </c>
      <c r="C701" s="142" t="s">
        <v>52</v>
      </c>
      <c r="D701" s="170"/>
      <c r="E701" s="170"/>
      <c r="F701" s="170"/>
      <c r="G701" s="170"/>
      <c r="H701" s="170"/>
      <c r="I701" s="38" t="s">
        <v>1443</v>
      </c>
      <c r="J701" s="168"/>
      <c r="K701" s="169"/>
    </row>
    <row r="702" spans="1:11" s="19" customFormat="1" ht="63.75" outlineLevel="2">
      <c r="A702" s="76"/>
      <c r="B702" s="37" t="s">
        <v>810</v>
      </c>
      <c r="C702" s="142" t="s">
        <v>54</v>
      </c>
      <c r="D702" s="170"/>
      <c r="E702" s="170"/>
      <c r="F702" s="170"/>
      <c r="G702" s="170"/>
      <c r="H702" s="170"/>
      <c r="I702" s="38" t="s">
        <v>1444</v>
      </c>
      <c r="J702" s="168"/>
      <c r="K702" s="169"/>
    </row>
    <row r="703" spans="1:11" s="19" customFormat="1" ht="51" outlineLevel="2">
      <c r="A703" s="76"/>
      <c r="B703" s="37" t="s">
        <v>1930</v>
      </c>
      <c r="C703" s="142" t="s">
        <v>55</v>
      </c>
      <c r="D703" s="170"/>
      <c r="E703" s="170"/>
      <c r="F703" s="170"/>
      <c r="G703" s="170"/>
      <c r="H703" s="170"/>
      <c r="I703" s="38" t="s">
        <v>1445</v>
      </c>
      <c r="J703" s="168"/>
      <c r="K703" s="169"/>
    </row>
    <row r="704" spans="1:11" s="19" customFormat="1" ht="63.75" outlineLevel="2">
      <c r="A704" s="76"/>
      <c r="B704" s="37" t="s">
        <v>1930</v>
      </c>
      <c r="C704" s="142" t="s">
        <v>56</v>
      </c>
      <c r="D704" s="170"/>
      <c r="E704" s="170"/>
      <c r="F704" s="170"/>
      <c r="G704" s="170"/>
      <c r="H704" s="170"/>
      <c r="I704" s="38" t="s">
        <v>1446</v>
      </c>
      <c r="J704" s="168"/>
      <c r="K704" s="169"/>
    </row>
    <row r="705" spans="1:11" s="22" customFormat="1" ht="77.25" customHeight="1" outlineLevel="2">
      <c r="A705" s="76"/>
      <c r="B705" s="37" t="s">
        <v>688</v>
      </c>
      <c r="C705" s="142" t="s">
        <v>1418</v>
      </c>
      <c r="D705" s="170"/>
      <c r="E705" s="170"/>
      <c r="F705" s="170"/>
      <c r="G705" s="170"/>
      <c r="H705" s="170"/>
      <c r="I705" s="38" t="s">
        <v>1447</v>
      </c>
      <c r="J705" s="168"/>
      <c r="K705" s="169"/>
    </row>
    <row r="706" spans="1:11" s="19" customFormat="1" ht="77.25" customHeight="1" outlineLevel="2">
      <c r="A706" s="76"/>
      <c r="B706" s="37" t="s">
        <v>688</v>
      </c>
      <c r="C706" s="142" t="s">
        <v>460</v>
      </c>
      <c r="D706" s="170"/>
      <c r="E706" s="170"/>
      <c r="F706" s="170"/>
      <c r="G706" s="170"/>
      <c r="H706" s="170"/>
      <c r="I706" s="38" t="s">
        <v>1448</v>
      </c>
      <c r="J706" s="168"/>
      <c r="K706" s="169"/>
    </row>
    <row r="707" spans="1:11" s="19" customFormat="1" ht="63.75" outlineLevel="2">
      <c r="A707" s="76"/>
      <c r="B707" s="37" t="s">
        <v>689</v>
      </c>
      <c r="C707" s="142" t="s">
        <v>57</v>
      </c>
      <c r="D707" s="170"/>
      <c r="E707" s="170"/>
      <c r="F707" s="170"/>
      <c r="G707" s="170"/>
      <c r="H707" s="170"/>
      <c r="I707" s="38" t="s">
        <v>1449</v>
      </c>
      <c r="J707" s="168"/>
      <c r="K707" s="169"/>
    </row>
    <row r="708" spans="1:11" s="19" customFormat="1" ht="63.75" outlineLevel="2">
      <c r="A708" s="76"/>
      <c r="B708" s="37" t="s">
        <v>810</v>
      </c>
      <c r="C708" s="142" t="s">
        <v>58</v>
      </c>
      <c r="D708" s="170"/>
      <c r="E708" s="170"/>
      <c r="F708" s="170"/>
      <c r="G708" s="170"/>
      <c r="H708" s="170"/>
      <c r="I708" s="38" t="s">
        <v>1450</v>
      </c>
      <c r="J708" s="168"/>
      <c r="K708" s="169"/>
    </row>
    <row r="709" spans="1:11" s="19" customFormat="1" ht="63.75" outlineLevel="2">
      <c r="A709" s="76"/>
      <c r="B709" s="37" t="s">
        <v>1930</v>
      </c>
      <c r="C709" s="142" t="s">
        <v>59</v>
      </c>
      <c r="D709" s="170"/>
      <c r="E709" s="170"/>
      <c r="F709" s="170"/>
      <c r="G709" s="170"/>
      <c r="H709" s="170"/>
      <c r="I709" s="38" t="s">
        <v>1451</v>
      </c>
      <c r="J709" s="168"/>
      <c r="K709" s="169"/>
    </row>
    <row r="710" spans="1:11" s="19" customFormat="1" ht="38.25" outlineLevel="2">
      <c r="A710" s="76"/>
      <c r="B710" s="37" t="s">
        <v>1974</v>
      </c>
      <c r="C710" s="142" t="s">
        <v>1419</v>
      </c>
      <c r="D710" s="170"/>
      <c r="E710" s="170"/>
      <c r="F710" s="170"/>
      <c r="G710" s="170"/>
      <c r="H710" s="170"/>
      <c r="I710" s="38" t="s">
        <v>1452</v>
      </c>
      <c r="J710" s="168"/>
      <c r="K710" s="169"/>
    </row>
    <row r="711" spans="1:11" s="19" customFormat="1" ht="38.25" outlineLevel="2">
      <c r="A711" s="76"/>
      <c r="B711" s="37" t="s">
        <v>1930</v>
      </c>
      <c r="C711" s="142" t="s">
        <v>1420</v>
      </c>
      <c r="D711" s="170"/>
      <c r="E711" s="170"/>
      <c r="F711" s="170"/>
      <c r="G711" s="170"/>
      <c r="H711" s="170"/>
      <c r="I711" s="38" t="s">
        <v>1453</v>
      </c>
      <c r="J711" s="168"/>
      <c r="K711" s="169"/>
    </row>
    <row r="712" spans="1:11" s="19" customFormat="1" ht="38.25" outlineLevel="2">
      <c r="A712" s="76"/>
      <c r="B712" s="37" t="s">
        <v>1930</v>
      </c>
      <c r="C712" s="142" t="s">
        <v>1421</v>
      </c>
      <c r="D712" s="170"/>
      <c r="E712" s="170"/>
      <c r="F712" s="170"/>
      <c r="G712" s="170"/>
      <c r="H712" s="170"/>
      <c r="I712" s="38" t="s">
        <v>1454</v>
      </c>
      <c r="J712" s="168"/>
      <c r="K712" s="169"/>
    </row>
    <row r="713" spans="1:11" s="19" customFormat="1" ht="36.75" customHeight="1" outlineLevel="2">
      <c r="A713" s="76"/>
      <c r="B713" s="37" t="s">
        <v>1930</v>
      </c>
      <c r="C713" s="142" t="s">
        <v>1422</v>
      </c>
      <c r="D713" s="170"/>
      <c r="E713" s="170"/>
      <c r="F713" s="170"/>
      <c r="G713" s="170"/>
      <c r="H713" s="170"/>
      <c r="I713" s="38" t="s">
        <v>1455</v>
      </c>
      <c r="J713" s="168"/>
      <c r="K713" s="169"/>
    </row>
    <row r="714" spans="1:11" s="19" customFormat="1" ht="51" outlineLevel="2">
      <c r="A714" s="76"/>
      <c r="B714" s="37" t="s">
        <v>687</v>
      </c>
      <c r="C714" s="142" t="s">
        <v>1423</v>
      </c>
      <c r="D714" s="170"/>
      <c r="E714" s="170"/>
      <c r="F714" s="170"/>
      <c r="G714" s="170"/>
      <c r="H714" s="170"/>
      <c r="I714" s="38" t="s">
        <v>1456</v>
      </c>
      <c r="J714" s="168"/>
      <c r="K714" s="169"/>
    </row>
    <row r="715" spans="1:11" s="19" customFormat="1" ht="51" outlineLevel="2">
      <c r="A715" s="76"/>
      <c r="B715" s="37" t="s">
        <v>690</v>
      </c>
      <c r="C715" s="149" t="s">
        <v>534</v>
      </c>
      <c r="D715" s="170"/>
      <c r="E715" s="170"/>
      <c r="F715" s="170"/>
      <c r="G715" s="170"/>
      <c r="H715" s="170"/>
      <c r="I715" s="38" t="s">
        <v>1457</v>
      </c>
      <c r="J715" s="168"/>
      <c r="K715" s="169"/>
    </row>
    <row r="716" spans="1:11" s="19" customFormat="1" ht="38.25" outlineLevel="2">
      <c r="A716" s="76"/>
      <c r="B716" s="37" t="s">
        <v>690</v>
      </c>
      <c r="C716" s="149" t="s">
        <v>533</v>
      </c>
      <c r="D716" s="170"/>
      <c r="E716" s="170"/>
      <c r="F716" s="170"/>
      <c r="G716" s="170"/>
      <c r="H716" s="170"/>
      <c r="I716" s="38" t="s">
        <v>1458</v>
      </c>
      <c r="J716" s="168"/>
      <c r="K716" s="169"/>
    </row>
    <row r="717" spans="1:11" s="19" customFormat="1" ht="38.25" outlineLevel="2">
      <c r="A717" s="76"/>
      <c r="B717" s="37" t="s">
        <v>1974</v>
      </c>
      <c r="C717" s="142" t="s">
        <v>1424</v>
      </c>
      <c r="D717" s="170"/>
      <c r="E717" s="170"/>
      <c r="F717" s="170"/>
      <c r="G717" s="170"/>
      <c r="H717" s="170"/>
      <c r="I717" s="38" t="s">
        <v>1459</v>
      </c>
      <c r="J717" s="168"/>
      <c r="K717" s="169"/>
    </row>
    <row r="718" spans="1:11" s="19" customFormat="1" ht="51" outlineLevel="2">
      <c r="A718" s="76"/>
      <c r="B718" s="37" t="s">
        <v>1930</v>
      </c>
      <c r="C718" s="142" t="s">
        <v>1425</v>
      </c>
      <c r="D718" s="170"/>
      <c r="E718" s="170"/>
      <c r="F718" s="170"/>
      <c r="G718" s="170"/>
      <c r="H718" s="170"/>
      <c r="I718" s="38" t="s">
        <v>1460</v>
      </c>
      <c r="J718" s="168"/>
      <c r="K718" s="169"/>
    </row>
    <row r="719" spans="1:11" s="19" customFormat="1" ht="63.75">
      <c r="A719" s="76"/>
      <c r="B719" s="35" t="s">
        <v>115</v>
      </c>
      <c r="C719" s="154" t="s">
        <v>1047</v>
      </c>
      <c r="D719" s="3">
        <f>COUNTIF(D728:H730,"R")+SUM(D720,D731,D735,D738)+COUNTIF(D740:H740,"R")</f>
        <v>0</v>
      </c>
      <c r="E719" s="4">
        <f>COUNTIF(D728:H730,"Y")+SUM(E720,E731,E735,E738)+COUNTIF(D740:H740,"Y")</f>
        <v>0</v>
      </c>
      <c r="F719" s="5">
        <f>COUNTIF(D728:H730,"G")+SUM(F720,F731,F735,F738)+COUNTIF(D740:H740,"G")</f>
        <v>0</v>
      </c>
      <c r="G719" s="33">
        <f>COUNTIF(D728:H730,"U")+SUM(G720,G731,G735,G738)+COUNTIF(D740:H740,"U")</f>
        <v>0</v>
      </c>
      <c r="H719" s="7">
        <f>COUNTIF(D728:H730,"NA")+SUM(H720,H731,H735,H738)+COUNTIF(D740:H740,"NA")</f>
        <v>0</v>
      </c>
      <c r="I719" s="89">
        <v>8</v>
      </c>
      <c r="J719" s="168"/>
      <c r="K719" s="169"/>
    </row>
    <row r="720" spans="1:11" s="19" customFormat="1" ht="63.75" outlineLevel="1">
      <c r="A720" s="76"/>
      <c r="B720" s="35" t="s">
        <v>1975</v>
      </c>
      <c r="C720" s="144" t="s">
        <v>1568</v>
      </c>
      <c r="D720" s="6">
        <f>COUNTIF(D721:H727,"R")</f>
        <v>0</v>
      </c>
      <c r="E720" s="6">
        <f>COUNTIF(D721:H727,"Y")</f>
        <v>0</v>
      </c>
      <c r="F720" s="6">
        <f>COUNTIF(D721:H727,"G")</f>
        <v>0</v>
      </c>
      <c r="G720" s="6">
        <f>COUNTIF(D721:H727,"U")</f>
        <v>0</v>
      </c>
      <c r="H720" s="6">
        <f>COUNTIF(D721:H727,"NA")</f>
        <v>0</v>
      </c>
      <c r="I720" s="89" t="s">
        <v>1997</v>
      </c>
      <c r="J720" s="168"/>
      <c r="K720" s="169"/>
    </row>
    <row r="721" spans="1:11" s="19" customFormat="1" ht="51.75" customHeight="1" outlineLevel="2">
      <c r="A721" s="76"/>
      <c r="B721" s="35" t="s">
        <v>255</v>
      </c>
      <c r="C721" s="141" t="s">
        <v>1598</v>
      </c>
      <c r="D721" s="170"/>
      <c r="E721" s="170"/>
      <c r="F721" s="170"/>
      <c r="G721" s="170"/>
      <c r="H721" s="170"/>
      <c r="I721" s="39" t="s">
        <v>1599</v>
      </c>
      <c r="J721" s="168"/>
      <c r="K721" s="169"/>
    </row>
    <row r="722" spans="1:11" s="19" customFormat="1" ht="51" outlineLevel="2">
      <c r="A722" s="76"/>
      <c r="B722" s="37" t="s">
        <v>722</v>
      </c>
      <c r="C722" s="142" t="s">
        <v>422</v>
      </c>
      <c r="D722" s="170"/>
      <c r="E722" s="170"/>
      <c r="F722" s="170"/>
      <c r="G722" s="170"/>
      <c r="H722" s="170"/>
      <c r="I722" s="38" t="s">
        <v>1600</v>
      </c>
      <c r="J722" s="168"/>
      <c r="K722" s="169"/>
    </row>
    <row r="723" spans="1:11" s="19" customFormat="1" ht="38.25" outlineLevel="2">
      <c r="A723" s="76"/>
      <c r="B723" s="37" t="s">
        <v>722</v>
      </c>
      <c r="C723" s="142" t="s">
        <v>1569</v>
      </c>
      <c r="D723" s="170"/>
      <c r="E723" s="170"/>
      <c r="F723" s="170"/>
      <c r="G723" s="170"/>
      <c r="H723" s="170"/>
      <c r="I723" s="38" t="s">
        <v>1874</v>
      </c>
      <c r="J723" s="168"/>
      <c r="K723" s="169"/>
    </row>
    <row r="724" spans="1:11" s="22" customFormat="1" ht="63.75" outlineLevel="2">
      <c r="A724" s="76"/>
      <c r="B724" s="37" t="s">
        <v>722</v>
      </c>
      <c r="C724" s="141" t="s">
        <v>1875</v>
      </c>
      <c r="D724" s="170"/>
      <c r="E724" s="170"/>
      <c r="F724" s="170"/>
      <c r="G724" s="170"/>
      <c r="H724" s="170"/>
      <c r="I724" s="39" t="s">
        <v>423</v>
      </c>
      <c r="J724" s="168"/>
      <c r="K724" s="169"/>
    </row>
    <row r="725" spans="1:11" s="22" customFormat="1" ht="63.75" outlineLevel="2">
      <c r="A725" s="76"/>
      <c r="B725" s="37" t="s">
        <v>722</v>
      </c>
      <c r="C725" s="141" t="s">
        <v>1876</v>
      </c>
      <c r="D725" s="170"/>
      <c r="E725" s="170"/>
      <c r="F725" s="170"/>
      <c r="G725" s="170"/>
      <c r="H725" s="170"/>
      <c r="I725" s="39" t="s">
        <v>424</v>
      </c>
      <c r="J725" s="168"/>
      <c r="K725" s="169"/>
    </row>
    <row r="726" spans="1:11" s="19" customFormat="1" ht="38.25" outlineLevel="2">
      <c r="A726" s="76"/>
      <c r="B726" s="37" t="s">
        <v>928</v>
      </c>
      <c r="C726" s="151" t="s">
        <v>1877</v>
      </c>
      <c r="D726" s="170"/>
      <c r="E726" s="170"/>
      <c r="F726" s="170"/>
      <c r="G726" s="170"/>
      <c r="H726" s="170"/>
      <c r="I726" s="38" t="s">
        <v>425</v>
      </c>
      <c r="J726" s="168"/>
      <c r="K726" s="169"/>
    </row>
    <row r="727" spans="1:11" s="19" customFormat="1" ht="38.25" outlineLevel="2">
      <c r="A727" s="76"/>
      <c r="B727" s="37" t="s">
        <v>928</v>
      </c>
      <c r="C727" s="151" t="s">
        <v>421</v>
      </c>
      <c r="D727" s="170"/>
      <c r="E727" s="170"/>
      <c r="F727" s="170"/>
      <c r="G727" s="170"/>
      <c r="H727" s="170"/>
      <c r="I727" s="90" t="s">
        <v>426</v>
      </c>
      <c r="J727" s="168"/>
      <c r="K727" s="169"/>
    </row>
    <row r="728" spans="1:11" s="22" customFormat="1" ht="38.25" outlineLevel="1">
      <c r="A728" s="76"/>
      <c r="B728" s="35" t="s">
        <v>723</v>
      </c>
      <c r="C728" s="140" t="s">
        <v>428</v>
      </c>
      <c r="D728" s="170"/>
      <c r="E728" s="170"/>
      <c r="F728" s="170"/>
      <c r="G728" s="170"/>
      <c r="H728" s="170"/>
      <c r="I728" s="39" t="s">
        <v>1998</v>
      </c>
      <c r="J728" s="168"/>
      <c r="K728" s="169"/>
    </row>
    <row r="729" spans="1:11" s="22" customFormat="1" ht="38.25" outlineLevel="1">
      <c r="A729" s="76"/>
      <c r="B729" s="35" t="s">
        <v>1949</v>
      </c>
      <c r="C729" s="140" t="s">
        <v>1821</v>
      </c>
      <c r="D729" s="170"/>
      <c r="E729" s="170"/>
      <c r="F729" s="170"/>
      <c r="G729" s="170"/>
      <c r="H729" s="170"/>
      <c r="I729" s="39" t="s">
        <v>1999</v>
      </c>
      <c r="J729" s="168"/>
      <c r="K729" s="169"/>
    </row>
    <row r="730" spans="1:11" s="22" customFormat="1" ht="38.25" outlineLevel="1">
      <c r="A730" s="76"/>
      <c r="B730" s="35" t="s">
        <v>1659</v>
      </c>
      <c r="C730" s="140" t="s">
        <v>1688</v>
      </c>
      <c r="D730" s="170"/>
      <c r="E730" s="170"/>
      <c r="F730" s="170"/>
      <c r="G730" s="170"/>
      <c r="H730" s="170"/>
      <c r="I730" s="39" t="s">
        <v>1187</v>
      </c>
      <c r="J730" s="168"/>
      <c r="K730" s="169"/>
    </row>
    <row r="731" spans="1:11" s="22" customFormat="1" ht="63.75" outlineLevel="1">
      <c r="A731" s="76"/>
      <c r="B731" s="35" t="s">
        <v>155</v>
      </c>
      <c r="C731" s="140" t="s">
        <v>207</v>
      </c>
      <c r="D731" s="6">
        <f>COUNTIF(D732:H734,"R")</f>
        <v>0</v>
      </c>
      <c r="E731" s="6">
        <f>COUNTIF(D732:H734,"Y")</f>
        <v>0</v>
      </c>
      <c r="F731" s="6">
        <f>COUNTIF(D732:H734,"G")</f>
        <v>0</v>
      </c>
      <c r="G731" s="6">
        <f>COUNTIF(D732:H734,"U")</f>
        <v>0</v>
      </c>
      <c r="H731" s="6">
        <f>COUNTIF(D732:H734,"NA")</f>
        <v>0</v>
      </c>
      <c r="I731" s="39" t="s">
        <v>1188</v>
      </c>
      <c r="J731" s="168"/>
      <c r="K731" s="169"/>
    </row>
    <row r="732" spans="1:11" s="1" customFormat="1" ht="51" outlineLevel="2">
      <c r="A732" s="76"/>
      <c r="B732" s="35" t="s">
        <v>993</v>
      </c>
      <c r="C732" s="141" t="s">
        <v>2006</v>
      </c>
      <c r="D732" s="170"/>
      <c r="E732" s="170"/>
      <c r="F732" s="170"/>
      <c r="G732" s="170"/>
      <c r="H732" s="170"/>
      <c r="I732" s="39" t="s">
        <v>1690</v>
      </c>
      <c r="J732" s="168"/>
      <c r="K732" s="169"/>
    </row>
    <row r="733" spans="1:11" ht="38.25" outlineLevel="2">
      <c r="A733" s="76"/>
      <c r="B733" s="35" t="s">
        <v>1954</v>
      </c>
      <c r="C733" s="141" t="s">
        <v>1628</v>
      </c>
      <c r="D733" s="170"/>
      <c r="E733" s="170"/>
      <c r="F733" s="170"/>
      <c r="G733" s="170"/>
      <c r="H733" s="170"/>
      <c r="I733" s="39" t="s">
        <v>1691</v>
      </c>
      <c r="J733" s="168"/>
      <c r="K733" s="169"/>
    </row>
    <row r="734" spans="1:11" ht="38.25" outlineLevel="2">
      <c r="A734" s="76"/>
      <c r="B734" s="35" t="s">
        <v>353</v>
      </c>
      <c r="C734" s="141" t="s">
        <v>1629</v>
      </c>
      <c r="D734" s="170"/>
      <c r="E734" s="170"/>
      <c r="F734" s="170"/>
      <c r="G734" s="170"/>
      <c r="H734" s="170"/>
      <c r="I734" s="39" t="s">
        <v>1692</v>
      </c>
      <c r="J734" s="168"/>
      <c r="K734" s="169"/>
    </row>
    <row r="735" spans="1:11" s="19" customFormat="1" ht="38.25" outlineLevel="1">
      <c r="A735" s="76"/>
      <c r="B735" s="36" t="s">
        <v>60</v>
      </c>
      <c r="C735" s="140" t="s">
        <v>724</v>
      </c>
      <c r="D735" s="6">
        <f>COUNTIF(D736:H737,"R")</f>
        <v>0</v>
      </c>
      <c r="E735" s="6">
        <f>COUNTIF(D736:H737,"Y")</f>
        <v>0</v>
      </c>
      <c r="F735" s="6">
        <f>COUNTIF(D736:H737,"G")</f>
        <v>0</v>
      </c>
      <c r="G735" s="6">
        <f>COUNTIF(D736:H737,"U")</f>
        <v>0</v>
      </c>
      <c r="H735" s="6">
        <f>COUNTIF(D736:H737,"NA")</f>
        <v>0</v>
      </c>
      <c r="I735" s="38" t="s">
        <v>1189</v>
      </c>
      <c r="J735" s="168"/>
      <c r="K735" s="169"/>
    </row>
    <row r="736" spans="1:11" s="19" customFormat="1" ht="51" customHeight="1" outlineLevel="2">
      <c r="A736" s="76"/>
      <c r="B736" s="36" t="s">
        <v>1210</v>
      </c>
      <c r="C736" s="142" t="s">
        <v>670</v>
      </c>
      <c r="D736" s="170"/>
      <c r="E736" s="170"/>
      <c r="F736" s="170"/>
      <c r="G736" s="170"/>
      <c r="H736" s="170"/>
      <c r="I736" s="39" t="s">
        <v>1689</v>
      </c>
      <c r="J736" s="168"/>
      <c r="K736" s="169"/>
    </row>
    <row r="737" spans="1:11" s="19" customFormat="1" ht="25.5" outlineLevel="2">
      <c r="A737" s="76"/>
      <c r="B737" s="36" t="s">
        <v>1618</v>
      </c>
      <c r="C737" s="142" t="s">
        <v>1993</v>
      </c>
      <c r="D737" s="170"/>
      <c r="E737" s="170"/>
      <c r="F737" s="170"/>
      <c r="G737" s="170"/>
      <c r="H737" s="170"/>
      <c r="I737" s="39" t="s">
        <v>1693</v>
      </c>
      <c r="J737" s="168"/>
      <c r="K737" s="169"/>
    </row>
    <row r="738" spans="1:11" s="19" customFormat="1" ht="38.25" outlineLevel="1">
      <c r="A738" s="76"/>
      <c r="B738" s="35" t="s">
        <v>725</v>
      </c>
      <c r="C738" s="143" t="s">
        <v>208</v>
      </c>
      <c r="D738" s="6">
        <f>COUNTIF(D739:H739,"R")</f>
        <v>0</v>
      </c>
      <c r="E738" s="6">
        <f>COUNTIF(D739:H739,"Y")</f>
        <v>0</v>
      </c>
      <c r="F738" s="6">
        <f>COUNTIF(D739:H739,"G")</f>
        <v>0</v>
      </c>
      <c r="G738" s="6">
        <f>COUNTIF(D739:H739,"U")</f>
        <v>0</v>
      </c>
      <c r="H738" s="6">
        <f>COUNTIF(D739:H739,"NA")</f>
        <v>0</v>
      </c>
      <c r="I738" s="91" t="s">
        <v>1190</v>
      </c>
      <c r="J738" s="168"/>
      <c r="K738" s="169"/>
    </row>
    <row r="739" spans="1:11" s="22" customFormat="1" ht="51" outlineLevel="3">
      <c r="A739" s="76"/>
      <c r="B739" s="35" t="s">
        <v>725</v>
      </c>
      <c r="C739" s="142" t="s">
        <v>61</v>
      </c>
      <c r="D739" s="170"/>
      <c r="E739" s="170"/>
      <c r="F739" s="170"/>
      <c r="G739" s="170"/>
      <c r="H739" s="170"/>
      <c r="I739" s="39" t="s">
        <v>427</v>
      </c>
      <c r="J739" s="168"/>
      <c r="K739" s="169"/>
    </row>
    <row r="740" spans="1:11" s="19" customFormat="1" ht="38.25" outlineLevel="1">
      <c r="A740" s="76"/>
      <c r="B740" s="37" t="s">
        <v>187</v>
      </c>
      <c r="C740" s="143" t="s">
        <v>2128</v>
      </c>
      <c r="D740" s="170"/>
      <c r="E740" s="170"/>
      <c r="F740" s="170"/>
      <c r="G740" s="170"/>
      <c r="H740" s="170"/>
      <c r="I740" s="91" t="s">
        <v>1191</v>
      </c>
      <c r="J740" s="168"/>
      <c r="K740" s="169"/>
    </row>
    <row r="741" spans="1:11" s="19" customFormat="1" ht="76.5">
      <c r="A741" s="76"/>
      <c r="B741" s="35" t="s">
        <v>116</v>
      </c>
      <c r="C741" s="139" t="s">
        <v>726</v>
      </c>
      <c r="D741" s="3">
        <f>COUNTIF(D742:H743,"R")+COUNTIF(D809:H809,"R")+COUNTIF(D825:H828,"R")+SUM(D744,D810,D823,D829,D831,D850,D853,D865)</f>
        <v>0</v>
      </c>
      <c r="E741" s="4">
        <f>COUNTIF(D742:H743,"Y")+COUNTIF(D809:H809,"Y")+COUNTIF(D825:H828,"Y")+SUM(E744,E810,E823,E829,E831,E850,E853,E865)</f>
        <v>0</v>
      </c>
      <c r="F741" s="5">
        <f>COUNTIF(D742:H743,"G")+COUNTIF(D809:H809,"G")+COUNTIF(D825:H828,"G")+SUM(F744,F810,F823,F829,F831,F850,F853,F865)</f>
        <v>0</v>
      </c>
      <c r="G741" s="33">
        <f>COUNTIF(D742:H743,"U")+COUNTIF(D809:H809,"U")+COUNTIF(D825:H828,"U")+SUM(G744,G810,G823,G829,G831,G850,G853,G865)</f>
        <v>0</v>
      </c>
      <c r="H741" s="7">
        <f>COUNTIF(D742:H743,"NA")+COUNTIF(D809:H809,"NA")+COUNTIF(D825:H828,"NA")+SUM(H744,H810,H823,H829,H831,H850,H853,H865)</f>
        <v>0</v>
      </c>
      <c r="I741" s="39">
        <v>9</v>
      </c>
      <c r="J741" s="168"/>
      <c r="K741" s="169"/>
    </row>
    <row r="742" spans="1:11" s="19" customFormat="1" ht="38.25" outlineLevel="1">
      <c r="A742" s="76"/>
      <c r="B742" s="37" t="s">
        <v>706</v>
      </c>
      <c r="C742" s="143" t="s">
        <v>2007</v>
      </c>
      <c r="D742" s="170"/>
      <c r="E742" s="170"/>
      <c r="F742" s="170"/>
      <c r="G742" s="170"/>
      <c r="H742" s="170"/>
      <c r="I742" s="38" t="s">
        <v>1700</v>
      </c>
      <c r="J742" s="168"/>
      <c r="K742" s="169"/>
    </row>
    <row r="743" spans="1:11" s="22" customFormat="1" ht="51" outlineLevel="1">
      <c r="A743" s="76"/>
      <c r="B743" s="37" t="s">
        <v>62</v>
      </c>
      <c r="C743" s="143" t="s">
        <v>671</v>
      </c>
      <c r="D743" s="172"/>
      <c r="E743" s="172"/>
      <c r="F743" s="172"/>
      <c r="G743" s="172"/>
      <c r="H743" s="172"/>
      <c r="I743" s="38" t="s">
        <v>1701</v>
      </c>
      <c r="J743" s="168"/>
      <c r="K743" s="169"/>
    </row>
    <row r="744" spans="1:11" s="19" customFormat="1" ht="63.75" outlineLevel="1">
      <c r="A744" s="76"/>
      <c r="B744" s="37" t="s">
        <v>117</v>
      </c>
      <c r="C744" s="143" t="s">
        <v>729</v>
      </c>
      <c r="D744" s="6">
        <f>COUNTIF(D745:H808,"R")</f>
        <v>0</v>
      </c>
      <c r="E744" s="6">
        <f>COUNTIF(D745:H808,"Y")</f>
        <v>0</v>
      </c>
      <c r="F744" s="6">
        <f>COUNTIF(D745:H808,"G")</f>
        <v>0</v>
      </c>
      <c r="G744" s="6">
        <f>COUNTIF(D745:H808,"U")</f>
        <v>0</v>
      </c>
      <c r="H744" s="6">
        <f>COUNTIF(D745:H808,"NA")</f>
        <v>0</v>
      </c>
      <c r="I744" s="38" t="s">
        <v>436</v>
      </c>
      <c r="J744" s="168"/>
      <c r="K744" s="169"/>
    </row>
    <row r="745" spans="1:11" s="19" customFormat="1" ht="51" outlineLevel="2">
      <c r="A745" s="76"/>
      <c r="B745" s="37" t="s">
        <v>728</v>
      </c>
      <c r="C745" s="142" t="s">
        <v>892</v>
      </c>
      <c r="D745" s="170"/>
      <c r="E745" s="170"/>
      <c r="F745" s="170"/>
      <c r="G745" s="170"/>
      <c r="H745" s="170"/>
      <c r="I745" s="38" t="s">
        <v>410</v>
      </c>
      <c r="J745" s="168"/>
      <c r="K745" s="169"/>
    </row>
    <row r="746" spans="1:11" s="19" customFormat="1" ht="51" outlineLevel="2">
      <c r="A746" s="76"/>
      <c r="B746" s="37" t="s">
        <v>727</v>
      </c>
      <c r="C746" s="142" t="s">
        <v>730</v>
      </c>
      <c r="D746" s="170"/>
      <c r="E746" s="170"/>
      <c r="F746" s="170"/>
      <c r="G746" s="170"/>
      <c r="H746" s="170"/>
      <c r="I746" s="38" t="s">
        <v>411</v>
      </c>
      <c r="J746" s="168"/>
      <c r="K746" s="169"/>
    </row>
    <row r="747" spans="1:11" s="19" customFormat="1" ht="38.25" outlineLevel="2">
      <c r="A747" s="76"/>
      <c r="B747" s="37" t="s">
        <v>727</v>
      </c>
      <c r="C747" s="142" t="s">
        <v>731</v>
      </c>
      <c r="D747" s="170"/>
      <c r="E747" s="170"/>
      <c r="F747" s="170"/>
      <c r="G747" s="170"/>
      <c r="H747" s="170"/>
      <c r="I747" s="90" t="s">
        <v>412</v>
      </c>
      <c r="J747" s="168"/>
      <c r="K747" s="169"/>
    </row>
    <row r="748" spans="1:11" s="19" customFormat="1" ht="37.5" customHeight="1" outlineLevel="2">
      <c r="A748" s="76"/>
      <c r="B748" s="37" t="s">
        <v>727</v>
      </c>
      <c r="C748" s="142" t="s">
        <v>733</v>
      </c>
      <c r="D748" s="170"/>
      <c r="E748" s="170"/>
      <c r="F748" s="170"/>
      <c r="G748" s="170"/>
      <c r="H748" s="170"/>
      <c r="I748" s="90" t="s">
        <v>413</v>
      </c>
      <c r="J748" s="168"/>
      <c r="K748" s="169"/>
    </row>
    <row r="749" spans="1:11" s="19" customFormat="1" ht="37.5" customHeight="1" outlineLevel="2">
      <c r="A749" s="76"/>
      <c r="B749" s="37" t="s">
        <v>727</v>
      </c>
      <c r="C749" s="142" t="s">
        <v>732</v>
      </c>
      <c r="D749" s="170"/>
      <c r="E749" s="170"/>
      <c r="F749" s="170"/>
      <c r="G749" s="170"/>
      <c r="H749" s="170"/>
      <c r="I749" s="90" t="s">
        <v>414</v>
      </c>
      <c r="J749" s="168"/>
      <c r="K749" s="169"/>
    </row>
    <row r="750" spans="1:11" s="19" customFormat="1" ht="51" outlineLevel="2">
      <c r="A750" s="76"/>
      <c r="B750" s="37" t="s">
        <v>103</v>
      </c>
      <c r="C750" s="142" t="s">
        <v>464</v>
      </c>
      <c r="D750" s="170"/>
      <c r="E750" s="170"/>
      <c r="F750" s="170"/>
      <c r="G750" s="170"/>
      <c r="H750" s="170"/>
      <c r="I750" s="90" t="s">
        <v>415</v>
      </c>
      <c r="J750" s="168"/>
      <c r="K750" s="169"/>
    </row>
    <row r="751" spans="1:11" s="19" customFormat="1" ht="38.25" outlineLevel="3">
      <c r="A751" s="76"/>
      <c r="B751" s="37" t="s">
        <v>63</v>
      </c>
      <c r="C751" s="148" t="s">
        <v>2</v>
      </c>
      <c r="D751" s="170"/>
      <c r="E751" s="170"/>
      <c r="F751" s="170"/>
      <c r="G751" s="170"/>
      <c r="H751" s="170"/>
      <c r="I751" s="90" t="s">
        <v>734</v>
      </c>
      <c r="J751" s="168"/>
      <c r="K751" s="169"/>
    </row>
    <row r="752" spans="1:11" s="19" customFormat="1" ht="51" outlineLevel="3">
      <c r="A752" s="76"/>
      <c r="B752" s="37" t="s">
        <v>63</v>
      </c>
      <c r="C752" s="148" t="s">
        <v>1822</v>
      </c>
      <c r="D752" s="170"/>
      <c r="E752" s="170"/>
      <c r="F752" s="170"/>
      <c r="G752" s="170"/>
      <c r="H752" s="170"/>
      <c r="I752" s="38" t="s">
        <v>735</v>
      </c>
      <c r="J752" s="168"/>
      <c r="K752" s="169"/>
    </row>
    <row r="753" spans="1:11" s="19" customFormat="1" ht="51" outlineLevel="3">
      <c r="A753" s="76"/>
      <c r="B753" s="37" t="s">
        <v>63</v>
      </c>
      <c r="C753" s="148" t="s">
        <v>465</v>
      </c>
      <c r="D753" s="170"/>
      <c r="E753" s="170"/>
      <c r="F753" s="170"/>
      <c r="G753" s="170"/>
      <c r="H753" s="170"/>
      <c r="I753" s="38" t="s">
        <v>736</v>
      </c>
      <c r="J753" s="168"/>
      <c r="K753" s="169"/>
    </row>
    <row r="754" spans="1:11" s="19" customFormat="1" ht="63.75" outlineLevel="3">
      <c r="A754" s="76"/>
      <c r="B754" s="37" t="s">
        <v>63</v>
      </c>
      <c r="C754" s="148" t="s">
        <v>741</v>
      </c>
      <c r="D754" s="170"/>
      <c r="E754" s="170"/>
      <c r="F754" s="170"/>
      <c r="G754" s="170"/>
      <c r="H754" s="170"/>
      <c r="I754" s="38" t="s">
        <v>737</v>
      </c>
      <c r="J754" s="168"/>
      <c r="K754" s="169"/>
    </row>
    <row r="755" spans="1:11" s="19" customFormat="1" ht="51" outlineLevel="3">
      <c r="A755" s="76"/>
      <c r="B755" s="37" t="s">
        <v>63</v>
      </c>
      <c r="C755" s="148" t="s">
        <v>739</v>
      </c>
      <c r="D755" s="170"/>
      <c r="E755" s="170"/>
      <c r="F755" s="170"/>
      <c r="G755" s="170"/>
      <c r="H755" s="170"/>
      <c r="I755" s="38" t="s">
        <v>738</v>
      </c>
      <c r="J755" s="168"/>
      <c r="K755" s="169"/>
    </row>
    <row r="756" spans="1:11" s="19" customFormat="1" ht="51" outlineLevel="3">
      <c r="A756" s="76"/>
      <c r="B756" s="37" t="s">
        <v>104</v>
      </c>
      <c r="C756" s="148" t="s">
        <v>740</v>
      </c>
      <c r="D756" s="170"/>
      <c r="E756" s="170"/>
      <c r="F756" s="170"/>
      <c r="G756" s="170"/>
      <c r="H756" s="170"/>
      <c r="I756" s="38" t="s">
        <v>742</v>
      </c>
      <c r="J756" s="168"/>
      <c r="K756" s="169"/>
    </row>
    <row r="757" spans="1:11" s="19" customFormat="1" ht="63.75" outlineLevel="4">
      <c r="A757" s="76"/>
      <c r="B757" s="37" t="s">
        <v>320</v>
      </c>
      <c r="C757" s="153" t="s">
        <v>64</v>
      </c>
      <c r="D757" s="170"/>
      <c r="E757" s="170"/>
      <c r="F757" s="170"/>
      <c r="G757" s="170"/>
      <c r="H757" s="170"/>
      <c r="I757" s="38" t="s">
        <v>270</v>
      </c>
      <c r="J757" s="168"/>
      <c r="K757" s="169"/>
    </row>
    <row r="758" spans="1:11" s="19" customFormat="1" ht="38.25" outlineLevel="4">
      <c r="A758" s="76"/>
      <c r="B758" s="37" t="s">
        <v>375</v>
      </c>
      <c r="C758" s="153" t="s">
        <v>65</v>
      </c>
      <c r="D758" s="170"/>
      <c r="E758" s="170"/>
      <c r="F758" s="170"/>
      <c r="G758" s="170"/>
      <c r="H758" s="170"/>
      <c r="I758" s="38" t="s">
        <v>271</v>
      </c>
      <c r="J758" s="168"/>
      <c r="K758" s="169"/>
    </row>
    <row r="759" spans="1:11" s="19" customFormat="1" ht="76.5" outlineLevel="4">
      <c r="A759" s="76"/>
      <c r="B759" s="37" t="s">
        <v>375</v>
      </c>
      <c r="C759" s="153" t="s">
        <v>743</v>
      </c>
      <c r="D759" s="170"/>
      <c r="E759" s="170"/>
      <c r="F759" s="170"/>
      <c r="G759" s="170"/>
      <c r="H759" s="170"/>
      <c r="I759" s="38" t="s">
        <v>272</v>
      </c>
      <c r="J759" s="168"/>
      <c r="K759" s="169"/>
    </row>
    <row r="760" spans="1:11" s="19" customFormat="1" ht="38.25" outlineLevel="3">
      <c r="A760" s="76"/>
      <c r="B760" s="37" t="s">
        <v>63</v>
      </c>
      <c r="C760" s="148" t="s">
        <v>466</v>
      </c>
      <c r="D760" s="170"/>
      <c r="E760" s="170"/>
      <c r="F760" s="170"/>
      <c r="G760" s="170"/>
      <c r="H760" s="170"/>
      <c r="I760" s="38" t="s">
        <v>273</v>
      </c>
      <c r="J760" s="168"/>
      <c r="K760" s="169"/>
    </row>
    <row r="761" spans="1:11" s="19" customFormat="1" ht="51" outlineLevel="3">
      <c r="A761" s="76"/>
      <c r="B761" s="37" t="s">
        <v>188</v>
      </c>
      <c r="C761" s="148" t="s">
        <v>744</v>
      </c>
      <c r="D761" s="170"/>
      <c r="E761" s="170"/>
      <c r="F761" s="170"/>
      <c r="G761" s="170"/>
      <c r="H761" s="170"/>
      <c r="I761" s="38" t="s">
        <v>274</v>
      </c>
      <c r="J761" s="168"/>
      <c r="K761" s="169"/>
    </row>
    <row r="762" spans="1:11" s="19" customFormat="1" ht="49.5" customHeight="1" outlineLevel="3">
      <c r="A762" s="76"/>
      <c r="B762" s="37" t="s">
        <v>63</v>
      </c>
      <c r="C762" s="148" t="s">
        <v>264</v>
      </c>
      <c r="D762" s="170"/>
      <c r="E762" s="170"/>
      <c r="F762" s="170"/>
      <c r="G762" s="170"/>
      <c r="H762" s="170"/>
      <c r="I762" s="38" t="s">
        <v>275</v>
      </c>
      <c r="J762" s="168"/>
      <c r="K762" s="169"/>
    </row>
    <row r="763" spans="1:11" s="19" customFormat="1" ht="37.5" customHeight="1" outlineLevel="3">
      <c r="A763" s="76"/>
      <c r="B763" s="37" t="s">
        <v>63</v>
      </c>
      <c r="C763" s="148" t="s">
        <v>745</v>
      </c>
      <c r="D763" s="170"/>
      <c r="E763" s="170"/>
      <c r="F763" s="170"/>
      <c r="G763" s="170"/>
      <c r="H763" s="170"/>
      <c r="I763" s="38" t="s">
        <v>276</v>
      </c>
      <c r="J763" s="168"/>
      <c r="K763" s="169"/>
    </row>
    <row r="764" spans="1:11" s="19" customFormat="1" ht="51" customHeight="1" outlineLevel="3">
      <c r="A764" s="76"/>
      <c r="B764" s="37" t="s">
        <v>706</v>
      </c>
      <c r="C764" s="148" t="s">
        <v>265</v>
      </c>
      <c r="D764" s="170"/>
      <c r="E764" s="170"/>
      <c r="F764" s="170"/>
      <c r="G764" s="170"/>
      <c r="H764" s="170"/>
      <c r="I764" s="38" t="s">
        <v>277</v>
      </c>
      <c r="J764" s="168"/>
      <c r="K764" s="169"/>
    </row>
    <row r="765" spans="1:11" s="19" customFormat="1" ht="38.25" outlineLevel="3">
      <c r="A765" s="76"/>
      <c r="B765" s="37" t="s">
        <v>706</v>
      </c>
      <c r="C765" s="148" t="s">
        <v>266</v>
      </c>
      <c r="D765" s="170"/>
      <c r="E765" s="170"/>
      <c r="F765" s="170"/>
      <c r="G765" s="170"/>
      <c r="H765" s="170"/>
      <c r="I765" s="38" t="s">
        <v>278</v>
      </c>
      <c r="J765" s="168"/>
      <c r="K765" s="169"/>
    </row>
    <row r="766" spans="1:11" s="19" customFormat="1" ht="38.25" outlineLevel="3">
      <c r="A766" s="76"/>
      <c r="B766" s="37" t="s">
        <v>706</v>
      </c>
      <c r="C766" s="148" t="s">
        <v>268</v>
      </c>
      <c r="D766" s="170"/>
      <c r="E766" s="170"/>
      <c r="F766" s="170"/>
      <c r="G766" s="170"/>
      <c r="H766" s="170"/>
      <c r="I766" s="38" t="s">
        <v>279</v>
      </c>
      <c r="J766" s="168"/>
      <c r="K766" s="169"/>
    </row>
    <row r="767" spans="1:11" s="19" customFormat="1" ht="38.25" outlineLevel="3">
      <c r="A767" s="76"/>
      <c r="B767" s="37" t="s">
        <v>706</v>
      </c>
      <c r="C767" s="148" t="s">
        <v>269</v>
      </c>
      <c r="D767" s="170"/>
      <c r="E767" s="170"/>
      <c r="F767" s="170"/>
      <c r="G767" s="170"/>
      <c r="H767" s="170"/>
      <c r="I767" s="38" t="s">
        <v>280</v>
      </c>
      <c r="J767" s="168"/>
      <c r="K767" s="169"/>
    </row>
    <row r="768" spans="1:11" s="19" customFormat="1" ht="38.25" outlineLevel="3">
      <c r="A768" s="76"/>
      <c r="B768" s="37" t="s">
        <v>189</v>
      </c>
      <c r="C768" s="148" t="s">
        <v>0</v>
      </c>
      <c r="D768" s="170"/>
      <c r="E768" s="170"/>
      <c r="F768" s="170"/>
      <c r="G768" s="170"/>
      <c r="H768" s="170"/>
      <c r="I768" s="38" t="s">
        <v>281</v>
      </c>
      <c r="J768" s="168"/>
      <c r="K768" s="169"/>
    </row>
    <row r="769" spans="1:11" s="19" customFormat="1" ht="51" outlineLevel="3">
      <c r="A769" s="76"/>
      <c r="B769" s="37" t="s">
        <v>2099</v>
      </c>
      <c r="C769" s="148" t="s">
        <v>1</v>
      </c>
      <c r="D769" s="170"/>
      <c r="E769" s="170"/>
      <c r="F769" s="170"/>
      <c r="G769" s="170"/>
      <c r="H769" s="170"/>
      <c r="I769" s="38" t="s">
        <v>282</v>
      </c>
      <c r="J769" s="168"/>
      <c r="K769" s="169"/>
    </row>
    <row r="770" spans="1:11" s="19" customFormat="1" ht="38.25" outlineLevel="2">
      <c r="A770" s="76"/>
      <c r="B770" s="37" t="s">
        <v>67</v>
      </c>
      <c r="C770" s="142" t="s">
        <v>283</v>
      </c>
      <c r="D770" s="170"/>
      <c r="E770" s="170"/>
      <c r="F770" s="170"/>
      <c r="G770" s="170"/>
      <c r="H770" s="170"/>
      <c r="I770" s="90" t="s">
        <v>416</v>
      </c>
      <c r="J770" s="168"/>
      <c r="K770" s="169"/>
    </row>
    <row r="771" spans="1:11" s="19" customFormat="1" ht="63" customHeight="1" outlineLevel="3">
      <c r="A771" s="76"/>
      <c r="B771" s="37" t="s">
        <v>66</v>
      </c>
      <c r="C771" s="148" t="s">
        <v>1824</v>
      </c>
      <c r="D771" s="170"/>
      <c r="E771" s="170"/>
      <c r="F771" s="170"/>
      <c r="G771" s="170"/>
      <c r="H771" s="170"/>
      <c r="I771" s="90" t="s">
        <v>1931</v>
      </c>
      <c r="J771" s="168"/>
      <c r="K771" s="169"/>
    </row>
    <row r="772" spans="1:11" s="19" customFormat="1" ht="51" outlineLevel="3">
      <c r="A772" s="76"/>
      <c r="B772" s="37" t="s">
        <v>66</v>
      </c>
      <c r="C772" s="148" t="s">
        <v>565</v>
      </c>
      <c r="D772" s="170"/>
      <c r="E772" s="170"/>
      <c r="F772" s="170"/>
      <c r="G772" s="170"/>
      <c r="H772" s="170"/>
      <c r="I772" s="90" t="s">
        <v>1936</v>
      </c>
      <c r="J772" s="168"/>
      <c r="K772" s="169"/>
    </row>
    <row r="773" spans="1:11" s="19" customFormat="1" ht="76.5" outlineLevel="3">
      <c r="A773" s="76"/>
      <c r="B773" s="37" t="s">
        <v>66</v>
      </c>
      <c r="C773" s="148" t="s">
        <v>1345</v>
      </c>
      <c r="D773" s="170"/>
      <c r="E773" s="170"/>
      <c r="F773" s="170"/>
      <c r="G773" s="170"/>
      <c r="H773" s="170"/>
      <c r="I773" s="90" t="s">
        <v>1937</v>
      </c>
      <c r="J773" s="168"/>
      <c r="K773" s="169"/>
    </row>
    <row r="774" spans="1:11" s="19" customFormat="1" ht="51" outlineLevel="3">
      <c r="A774" s="76"/>
      <c r="B774" s="37" t="s">
        <v>66</v>
      </c>
      <c r="C774" s="148" t="s">
        <v>129</v>
      </c>
      <c r="D774" s="170"/>
      <c r="E774" s="170"/>
      <c r="F774" s="170"/>
      <c r="G774" s="170"/>
      <c r="H774" s="170"/>
      <c r="I774" s="90" t="s">
        <v>1938</v>
      </c>
      <c r="J774" s="168"/>
      <c r="K774" s="169"/>
    </row>
    <row r="775" spans="1:11" s="21" customFormat="1" ht="153" outlineLevel="3">
      <c r="A775" s="76"/>
      <c r="B775" s="37" t="s">
        <v>66</v>
      </c>
      <c r="C775" s="148" t="s">
        <v>284</v>
      </c>
      <c r="D775" s="170"/>
      <c r="E775" s="170"/>
      <c r="F775" s="170"/>
      <c r="G775" s="170"/>
      <c r="H775" s="170"/>
      <c r="I775" s="90" t="s">
        <v>1939</v>
      </c>
      <c r="J775" s="168"/>
      <c r="K775" s="169"/>
    </row>
    <row r="776" spans="1:11" s="21" customFormat="1" ht="63.75" customHeight="1" outlineLevel="3">
      <c r="A776" s="76"/>
      <c r="B776" s="37" t="s">
        <v>66</v>
      </c>
      <c r="C776" s="148" t="s">
        <v>489</v>
      </c>
      <c r="D776" s="170"/>
      <c r="E776" s="170"/>
      <c r="F776" s="170"/>
      <c r="G776" s="170"/>
      <c r="H776" s="170"/>
      <c r="I776" s="90" t="s">
        <v>1941</v>
      </c>
      <c r="J776" s="168"/>
      <c r="K776" s="169"/>
    </row>
    <row r="777" spans="1:11" s="21" customFormat="1" ht="51" outlineLevel="3">
      <c r="A777" s="76"/>
      <c r="B777" s="37" t="s">
        <v>66</v>
      </c>
      <c r="C777" s="148" t="s">
        <v>1593</v>
      </c>
      <c r="D777" s="170"/>
      <c r="E777" s="170"/>
      <c r="F777" s="170"/>
      <c r="G777" s="170"/>
      <c r="H777" s="170"/>
      <c r="I777" s="90" t="s">
        <v>1940</v>
      </c>
      <c r="J777" s="168"/>
      <c r="K777" s="169"/>
    </row>
    <row r="778" spans="1:11" s="21" customFormat="1" ht="38.25" outlineLevel="3">
      <c r="A778" s="76"/>
      <c r="B778" s="37" t="s">
        <v>67</v>
      </c>
      <c r="C778" s="148" t="s">
        <v>1630</v>
      </c>
      <c r="D778" s="170"/>
      <c r="E778" s="170"/>
      <c r="F778" s="170"/>
      <c r="G778" s="170"/>
      <c r="H778" s="170"/>
      <c r="I778" s="90" t="s">
        <v>1942</v>
      </c>
      <c r="J778" s="168"/>
      <c r="K778" s="169"/>
    </row>
    <row r="779" spans="1:11" s="21" customFormat="1" ht="51" outlineLevel="2">
      <c r="A779" s="76"/>
      <c r="B779" s="37" t="s">
        <v>728</v>
      </c>
      <c r="C779" s="142" t="s">
        <v>285</v>
      </c>
      <c r="D779" s="170"/>
      <c r="E779" s="170"/>
      <c r="F779" s="170"/>
      <c r="G779" s="170"/>
      <c r="H779" s="170"/>
      <c r="I779" s="90" t="s">
        <v>417</v>
      </c>
      <c r="J779" s="168"/>
      <c r="K779" s="169"/>
    </row>
    <row r="780" spans="1:11" s="21" customFormat="1" ht="51" outlineLevel="2">
      <c r="A780" s="76"/>
      <c r="B780" s="37" t="s">
        <v>287</v>
      </c>
      <c r="C780" s="142" t="s">
        <v>288</v>
      </c>
      <c r="D780" s="170"/>
      <c r="E780" s="170"/>
      <c r="F780" s="170"/>
      <c r="G780" s="170"/>
      <c r="H780" s="170"/>
      <c r="I780" s="90" t="s">
        <v>286</v>
      </c>
      <c r="J780" s="168"/>
      <c r="K780" s="169"/>
    </row>
    <row r="781" spans="1:11" s="21" customFormat="1" ht="77.25" customHeight="1" outlineLevel="3">
      <c r="A781" s="76"/>
      <c r="B781" s="37" t="s">
        <v>289</v>
      </c>
      <c r="C781" s="148" t="s">
        <v>1932</v>
      </c>
      <c r="D781" s="170"/>
      <c r="E781" s="170"/>
      <c r="F781" s="170"/>
      <c r="G781" s="170"/>
      <c r="H781" s="170"/>
      <c r="I781" s="90" t="s">
        <v>290</v>
      </c>
      <c r="J781" s="168"/>
      <c r="K781" s="169"/>
    </row>
    <row r="782" spans="1:11" s="21" customFormat="1" ht="38.25" outlineLevel="3">
      <c r="A782" s="76"/>
      <c r="B782" s="37" t="s">
        <v>289</v>
      </c>
      <c r="C782" s="148" t="s">
        <v>1933</v>
      </c>
      <c r="D782" s="170"/>
      <c r="E782" s="170"/>
      <c r="F782" s="170"/>
      <c r="G782" s="170"/>
      <c r="H782" s="170"/>
      <c r="I782" s="90" t="s">
        <v>291</v>
      </c>
      <c r="J782" s="168"/>
      <c r="K782" s="169"/>
    </row>
    <row r="783" spans="1:11" s="21" customFormat="1" ht="51" outlineLevel="3">
      <c r="A783" s="76"/>
      <c r="B783" s="37" t="s">
        <v>289</v>
      </c>
      <c r="C783" s="148" t="s">
        <v>1934</v>
      </c>
      <c r="D783" s="170"/>
      <c r="E783" s="170"/>
      <c r="F783" s="170"/>
      <c r="G783" s="170"/>
      <c r="H783" s="170"/>
      <c r="I783" s="90" t="s">
        <v>292</v>
      </c>
      <c r="J783" s="168"/>
      <c r="K783" s="169"/>
    </row>
    <row r="784" spans="1:11" s="21" customFormat="1" ht="63.75" outlineLevel="3">
      <c r="A784" s="76"/>
      <c r="B784" s="37" t="s">
        <v>295</v>
      </c>
      <c r="C784" s="148" t="s">
        <v>1935</v>
      </c>
      <c r="D784" s="170"/>
      <c r="E784" s="170"/>
      <c r="F784" s="170"/>
      <c r="G784" s="170"/>
      <c r="H784" s="170"/>
      <c r="I784" s="90" t="s">
        <v>293</v>
      </c>
      <c r="J784" s="168"/>
      <c r="K784" s="169"/>
    </row>
    <row r="785" spans="1:11" s="21" customFormat="1" ht="38.25" outlineLevel="3">
      <c r="A785" s="76"/>
      <c r="B785" s="37" t="s">
        <v>1031</v>
      </c>
      <c r="C785" s="148" t="s">
        <v>1943</v>
      </c>
      <c r="D785" s="170"/>
      <c r="E785" s="170"/>
      <c r="F785" s="170"/>
      <c r="G785" s="170"/>
      <c r="H785" s="170"/>
      <c r="I785" s="90" t="s">
        <v>294</v>
      </c>
      <c r="J785" s="168"/>
      <c r="K785" s="169"/>
    </row>
    <row r="786" spans="1:11" s="21" customFormat="1" ht="38.25" outlineLevel="3">
      <c r="A786" s="76"/>
      <c r="B786" s="37" t="s">
        <v>1031</v>
      </c>
      <c r="C786" s="148" t="s">
        <v>1944</v>
      </c>
      <c r="D786" s="170"/>
      <c r="E786" s="170"/>
      <c r="F786" s="170"/>
      <c r="G786" s="170"/>
      <c r="H786" s="170"/>
      <c r="I786" s="90" t="s">
        <v>296</v>
      </c>
      <c r="J786" s="168"/>
      <c r="K786" s="169"/>
    </row>
    <row r="787" spans="1:11" s="21" customFormat="1" ht="38.25" outlineLevel="3">
      <c r="A787" s="76"/>
      <c r="B787" s="37" t="s">
        <v>1031</v>
      </c>
      <c r="C787" s="148" t="s">
        <v>1945</v>
      </c>
      <c r="D787" s="170"/>
      <c r="E787" s="170"/>
      <c r="F787" s="170"/>
      <c r="G787" s="170"/>
      <c r="H787" s="170"/>
      <c r="I787" s="90" t="s">
        <v>297</v>
      </c>
      <c r="J787" s="168"/>
      <c r="K787" s="169"/>
    </row>
    <row r="788" spans="1:11" s="21" customFormat="1" ht="38.25" outlineLevel="3">
      <c r="A788" s="76"/>
      <c r="B788" s="37" t="s">
        <v>374</v>
      </c>
      <c r="C788" s="148" t="s">
        <v>1946</v>
      </c>
      <c r="D788" s="170"/>
      <c r="E788" s="170"/>
      <c r="F788" s="170"/>
      <c r="G788" s="170"/>
      <c r="H788" s="170"/>
      <c r="I788" s="90" t="s">
        <v>298</v>
      </c>
      <c r="J788" s="168"/>
      <c r="K788" s="169"/>
    </row>
    <row r="789" spans="1:11" s="21" customFormat="1" ht="25.5" outlineLevel="3">
      <c r="A789" s="76"/>
      <c r="B789" s="37" t="s">
        <v>1031</v>
      </c>
      <c r="C789" s="148" t="s">
        <v>1947</v>
      </c>
      <c r="D789" s="170"/>
      <c r="E789" s="170"/>
      <c r="F789" s="170"/>
      <c r="G789" s="170"/>
      <c r="H789" s="170"/>
      <c r="I789" s="90" t="s">
        <v>299</v>
      </c>
      <c r="J789" s="168"/>
      <c r="K789" s="169"/>
    </row>
    <row r="790" spans="1:11" s="21" customFormat="1" ht="37.5" customHeight="1" outlineLevel="3">
      <c r="A790" s="76"/>
      <c r="B790" s="37" t="s">
        <v>1031</v>
      </c>
      <c r="C790" s="148" t="s">
        <v>68</v>
      </c>
      <c r="D790" s="170"/>
      <c r="E790" s="170"/>
      <c r="F790" s="170"/>
      <c r="G790" s="170"/>
      <c r="H790" s="170"/>
      <c r="I790" s="90" t="s">
        <v>300</v>
      </c>
      <c r="J790" s="168"/>
      <c r="K790" s="169"/>
    </row>
    <row r="791" spans="1:11" s="21" customFormat="1" ht="38.25" outlineLevel="3">
      <c r="A791" s="76"/>
      <c r="B791" s="37" t="s">
        <v>1031</v>
      </c>
      <c r="C791" s="148" t="s">
        <v>69</v>
      </c>
      <c r="D791" s="170"/>
      <c r="E791" s="170"/>
      <c r="F791" s="170"/>
      <c r="G791" s="170"/>
      <c r="H791" s="170"/>
      <c r="I791" s="90" t="s">
        <v>301</v>
      </c>
      <c r="J791" s="168"/>
      <c r="K791" s="169"/>
    </row>
    <row r="792" spans="1:11" s="21" customFormat="1" ht="38.25" outlineLevel="3">
      <c r="A792" s="76"/>
      <c r="B792" s="37" t="s">
        <v>374</v>
      </c>
      <c r="C792" s="148" t="s">
        <v>70</v>
      </c>
      <c r="D792" s="170"/>
      <c r="E792" s="170"/>
      <c r="F792" s="170"/>
      <c r="G792" s="170"/>
      <c r="H792" s="170"/>
      <c r="I792" s="90" t="s">
        <v>302</v>
      </c>
      <c r="J792" s="168"/>
      <c r="K792" s="169"/>
    </row>
    <row r="793" spans="1:11" s="21" customFormat="1" ht="51" outlineLevel="2">
      <c r="A793" s="76"/>
      <c r="B793" s="37" t="s">
        <v>303</v>
      </c>
      <c r="C793" s="142" t="s">
        <v>304</v>
      </c>
      <c r="D793" s="170"/>
      <c r="E793" s="170"/>
      <c r="F793" s="170"/>
      <c r="G793" s="170"/>
      <c r="H793" s="170"/>
      <c r="I793" s="90" t="s">
        <v>305</v>
      </c>
      <c r="J793" s="168"/>
      <c r="K793" s="169"/>
    </row>
    <row r="794" spans="1:11" s="18" customFormat="1" ht="38.25" outlineLevel="3">
      <c r="A794" s="76"/>
      <c r="B794" s="37" t="s">
        <v>306</v>
      </c>
      <c r="C794" s="148" t="s">
        <v>71</v>
      </c>
      <c r="D794" s="172"/>
      <c r="E794" s="172"/>
      <c r="F794" s="172"/>
      <c r="G794" s="172"/>
      <c r="H794" s="172"/>
      <c r="I794" s="90" t="s">
        <v>307</v>
      </c>
      <c r="J794" s="168"/>
      <c r="K794" s="169"/>
    </row>
    <row r="795" spans="1:11" s="21" customFormat="1" ht="51" outlineLevel="3">
      <c r="A795" s="76"/>
      <c r="B795" s="37" t="s">
        <v>727</v>
      </c>
      <c r="C795" s="148" t="s">
        <v>1511</v>
      </c>
      <c r="D795" s="170"/>
      <c r="E795" s="170"/>
      <c r="F795" s="170"/>
      <c r="G795" s="170"/>
      <c r="H795" s="170"/>
      <c r="I795" s="90" t="s">
        <v>308</v>
      </c>
      <c r="J795" s="168"/>
      <c r="K795" s="169"/>
    </row>
    <row r="796" spans="1:11" s="21" customFormat="1" ht="51" outlineLevel="3">
      <c r="A796" s="76"/>
      <c r="B796" s="37" t="s">
        <v>727</v>
      </c>
      <c r="C796" s="148" t="s">
        <v>552</v>
      </c>
      <c r="D796" s="170"/>
      <c r="E796" s="170"/>
      <c r="F796" s="170"/>
      <c r="G796" s="170"/>
      <c r="H796" s="170"/>
      <c r="I796" s="90" t="s">
        <v>309</v>
      </c>
      <c r="J796" s="168"/>
      <c r="K796" s="169"/>
    </row>
    <row r="797" spans="1:11" s="18" customFormat="1" ht="63.75" outlineLevel="3">
      <c r="A797" s="76"/>
      <c r="B797" s="37" t="s">
        <v>306</v>
      </c>
      <c r="C797" s="148" t="s">
        <v>979</v>
      </c>
      <c r="D797" s="172"/>
      <c r="E797" s="172"/>
      <c r="F797" s="172"/>
      <c r="G797" s="172"/>
      <c r="H797" s="172"/>
      <c r="I797" s="90" t="s">
        <v>310</v>
      </c>
      <c r="J797" s="168"/>
      <c r="K797" s="169"/>
    </row>
    <row r="798" spans="1:11" s="18" customFormat="1" ht="51" outlineLevel="3">
      <c r="A798" s="76"/>
      <c r="B798" s="37" t="s">
        <v>306</v>
      </c>
      <c r="C798" s="148" t="s">
        <v>1512</v>
      </c>
      <c r="D798" s="172"/>
      <c r="E798" s="172"/>
      <c r="F798" s="172"/>
      <c r="G798" s="172"/>
      <c r="H798" s="172"/>
      <c r="I798" s="90" t="s">
        <v>311</v>
      </c>
      <c r="J798" s="168"/>
      <c r="K798" s="169"/>
    </row>
    <row r="799" spans="1:11" s="18" customFormat="1" ht="51" outlineLevel="3">
      <c r="A799" s="76"/>
      <c r="B799" s="37" t="s">
        <v>306</v>
      </c>
      <c r="C799" s="148" t="s">
        <v>553</v>
      </c>
      <c r="D799" s="172"/>
      <c r="E799" s="172"/>
      <c r="F799" s="172"/>
      <c r="G799" s="172"/>
      <c r="H799" s="172"/>
      <c r="I799" s="90" t="s">
        <v>312</v>
      </c>
      <c r="J799" s="168"/>
      <c r="K799" s="169"/>
    </row>
    <row r="800" spans="1:11" s="18" customFormat="1" ht="38.25" outlineLevel="3">
      <c r="A800" s="76"/>
      <c r="B800" s="37" t="s">
        <v>306</v>
      </c>
      <c r="C800" s="148" t="s">
        <v>1134</v>
      </c>
      <c r="D800" s="172"/>
      <c r="E800" s="172"/>
      <c r="F800" s="172"/>
      <c r="G800" s="172"/>
      <c r="H800" s="172"/>
      <c r="I800" s="90" t="s">
        <v>313</v>
      </c>
      <c r="J800" s="168"/>
      <c r="K800" s="169"/>
    </row>
    <row r="801" spans="1:11" s="18" customFormat="1" ht="38.25" outlineLevel="3">
      <c r="A801" s="76"/>
      <c r="B801" s="37" t="s">
        <v>306</v>
      </c>
      <c r="C801" s="148" t="s">
        <v>2054</v>
      </c>
      <c r="D801" s="172"/>
      <c r="E801" s="172"/>
      <c r="F801" s="172"/>
      <c r="G801" s="172"/>
      <c r="H801" s="172"/>
      <c r="I801" s="90" t="s">
        <v>314</v>
      </c>
      <c r="J801" s="168"/>
      <c r="K801" s="169"/>
    </row>
    <row r="802" spans="1:11" s="18" customFormat="1" ht="38.25" outlineLevel="3">
      <c r="A802" s="76"/>
      <c r="B802" s="37" t="s">
        <v>306</v>
      </c>
      <c r="C802" s="148" t="s">
        <v>2055</v>
      </c>
      <c r="D802" s="172"/>
      <c r="E802" s="172"/>
      <c r="F802" s="172"/>
      <c r="G802" s="172"/>
      <c r="H802" s="172"/>
      <c r="I802" s="90" t="s">
        <v>315</v>
      </c>
      <c r="J802" s="168"/>
      <c r="K802" s="169"/>
    </row>
    <row r="803" spans="1:11" s="18" customFormat="1" ht="38.25" outlineLevel="3">
      <c r="A803" s="76"/>
      <c r="B803" s="37" t="s">
        <v>317</v>
      </c>
      <c r="C803" s="148" t="s">
        <v>915</v>
      </c>
      <c r="D803" s="172"/>
      <c r="E803" s="172"/>
      <c r="F803" s="172"/>
      <c r="G803" s="172"/>
      <c r="H803" s="172"/>
      <c r="I803" s="90" t="s">
        <v>316</v>
      </c>
      <c r="J803" s="168"/>
      <c r="K803" s="169"/>
    </row>
    <row r="804" spans="1:11" s="18" customFormat="1" ht="38.25" outlineLevel="3">
      <c r="A804" s="76"/>
      <c r="B804" s="37" t="s">
        <v>306</v>
      </c>
      <c r="C804" s="148" t="s">
        <v>319</v>
      </c>
      <c r="D804" s="172"/>
      <c r="E804" s="172"/>
      <c r="F804" s="172"/>
      <c r="G804" s="172"/>
      <c r="H804" s="172"/>
      <c r="I804" s="90" t="s">
        <v>318</v>
      </c>
      <c r="J804" s="168"/>
      <c r="K804" s="169"/>
    </row>
    <row r="805" spans="1:11" s="21" customFormat="1" ht="38.25" outlineLevel="2">
      <c r="A805" s="76"/>
      <c r="B805" s="37" t="s">
        <v>1659</v>
      </c>
      <c r="C805" s="142" t="s">
        <v>323</v>
      </c>
      <c r="D805" s="170"/>
      <c r="E805" s="170"/>
      <c r="F805" s="170"/>
      <c r="G805" s="170"/>
      <c r="H805" s="170"/>
      <c r="I805" s="90" t="s">
        <v>1222</v>
      </c>
      <c r="J805" s="168"/>
      <c r="K805" s="169"/>
    </row>
    <row r="806" spans="1:11" s="8" customFormat="1" ht="25.5" outlineLevel="2">
      <c r="A806" s="76"/>
      <c r="B806" s="37" t="s">
        <v>1659</v>
      </c>
      <c r="C806" s="142" t="s">
        <v>324</v>
      </c>
      <c r="D806" s="170"/>
      <c r="E806" s="170"/>
      <c r="F806" s="170"/>
      <c r="G806" s="170"/>
      <c r="H806" s="170"/>
      <c r="I806" s="90" t="s">
        <v>1223</v>
      </c>
      <c r="J806" s="168"/>
      <c r="K806" s="169"/>
    </row>
    <row r="807" spans="1:11" s="8" customFormat="1" ht="25.5" outlineLevel="2">
      <c r="A807" s="76"/>
      <c r="B807" s="37" t="s">
        <v>1659</v>
      </c>
      <c r="C807" s="142" t="s">
        <v>325</v>
      </c>
      <c r="D807" s="170"/>
      <c r="E807" s="170"/>
      <c r="F807" s="170"/>
      <c r="G807" s="170"/>
      <c r="H807" s="170"/>
      <c r="I807" s="90" t="s">
        <v>321</v>
      </c>
      <c r="J807" s="168"/>
      <c r="K807" s="169"/>
    </row>
    <row r="808" spans="1:11" s="8" customFormat="1" ht="38.25" outlineLevel="2">
      <c r="A808" s="76"/>
      <c r="B808" s="37" t="s">
        <v>1659</v>
      </c>
      <c r="C808" s="142" t="s">
        <v>326</v>
      </c>
      <c r="D808" s="170"/>
      <c r="E808" s="170"/>
      <c r="F808" s="170"/>
      <c r="G808" s="170"/>
      <c r="H808" s="170"/>
      <c r="I808" s="90" t="s">
        <v>322</v>
      </c>
      <c r="J808" s="168"/>
      <c r="K808" s="169"/>
    </row>
    <row r="809" spans="1:11" s="1" customFormat="1" ht="76.5" outlineLevel="1">
      <c r="A809" s="76"/>
      <c r="B809" s="37" t="s">
        <v>1976</v>
      </c>
      <c r="C809" s="143" t="s">
        <v>158</v>
      </c>
      <c r="D809" s="170"/>
      <c r="E809" s="170"/>
      <c r="F809" s="170"/>
      <c r="G809" s="170"/>
      <c r="H809" s="170"/>
      <c r="I809" s="90" t="s">
        <v>1702</v>
      </c>
      <c r="J809" s="168"/>
      <c r="K809" s="169"/>
    </row>
    <row r="810" spans="1:11" s="18" customFormat="1" ht="25.5" outlineLevel="1">
      <c r="A810" s="76"/>
      <c r="B810" s="37" t="s">
        <v>327</v>
      </c>
      <c r="C810" s="143" t="s">
        <v>703</v>
      </c>
      <c r="D810" s="6">
        <f>COUNTIF(D811:H822,"R")</f>
        <v>0</v>
      </c>
      <c r="E810" s="6">
        <f>COUNTIF(D811:H822,"Y")</f>
        <v>0</v>
      </c>
      <c r="F810" s="6">
        <f>COUNTIF(D811:H822,"G")</f>
        <v>0</v>
      </c>
      <c r="G810" s="6">
        <f>COUNTIF(D811:H822,"U")</f>
        <v>0</v>
      </c>
      <c r="H810" s="6">
        <f>COUNTIF(D811:H822,"NA")</f>
        <v>0</v>
      </c>
      <c r="I810" s="91" t="s">
        <v>1703</v>
      </c>
      <c r="J810" s="168"/>
      <c r="K810" s="169"/>
    </row>
    <row r="811" spans="1:11" s="19" customFormat="1" ht="25.5" outlineLevel="2">
      <c r="A811" s="76"/>
      <c r="B811" s="35" t="s">
        <v>333</v>
      </c>
      <c r="C811" s="142" t="s">
        <v>980</v>
      </c>
      <c r="D811" s="170"/>
      <c r="E811" s="170"/>
      <c r="F811" s="170"/>
      <c r="G811" s="170"/>
      <c r="H811" s="170"/>
      <c r="I811" s="91" t="s">
        <v>1105</v>
      </c>
      <c r="J811" s="168"/>
      <c r="K811" s="169"/>
    </row>
    <row r="812" spans="1:11" s="19" customFormat="1" ht="38.25" outlineLevel="3">
      <c r="A812" s="76"/>
      <c r="B812" s="35" t="s">
        <v>333</v>
      </c>
      <c r="C812" s="148" t="s">
        <v>329</v>
      </c>
      <c r="D812" s="170"/>
      <c r="E812" s="170"/>
      <c r="F812" s="170"/>
      <c r="G812" s="170"/>
      <c r="H812" s="170"/>
      <c r="I812" s="39" t="s">
        <v>1845</v>
      </c>
      <c r="J812" s="168"/>
      <c r="K812" s="169"/>
    </row>
    <row r="813" spans="1:11" s="19" customFormat="1" ht="38.25" outlineLevel="3">
      <c r="A813" s="76"/>
      <c r="B813" s="35" t="s">
        <v>333</v>
      </c>
      <c r="C813" s="148" t="s">
        <v>328</v>
      </c>
      <c r="D813" s="170"/>
      <c r="E813" s="170"/>
      <c r="F813" s="170"/>
      <c r="G813" s="170"/>
      <c r="H813" s="170"/>
      <c r="I813" s="39" t="s">
        <v>1846</v>
      </c>
      <c r="J813" s="168"/>
      <c r="K813" s="169"/>
    </row>
    <row r="814" spans="1:11" s="19" customFormat="1" ht="38.25" outlineLevel="3">
      <c r="A814" s="76"/>
      <c r="B814" s="35" t="s">
        <v>333</v>
      </c>
      <c r="C814" s="148" t="s">
        <v>330</v>
      </c>
      <c r="D814" s="170"/>
      <c r="E814" s="170"/>
      <c r="F814" s="170"/>
      <c r="G814" s="170"/>
      <c r="H814" s="170"/>
      <c r="I814" s="39" t="s">
        <v>1847</v>
      </c>
      <c r="J814" s="168"/>
      <c r="K814" s="169"/>
    </row>
    <row r="815" spans="1:11" s="19" customFormat="1" ht="38.25" outlineLevel="3">
      <c r="A815" s="76"/>
      <c r="B815" s="35" t="s">
        <v>1409</v>
      </c>
      <c r="C815" s="148" t="s">
        <v>331</v>
      </c>
      <c r="D815" s="170"/>
      <c r="E815" s="170"/>
      <c r="F815" s="170"/>
      <c r="G815" s="170"/>
      <c r="H815" s="170"/>
      <c r="I815" s="39" t="s">
        <v>1848</v>
      </c>
      <c r="J815" s="168"/>
      <c r="K815" s="169"/>
    </row>
    <row r="816" spans="1:11" s="19" customFormat="1" ht="38.25" outlineLevel="3">
      <c r="A816" s="76"/>
      <c r="B816" s="35" t="s">
        <v>1409</v>
      </c>
      <c r="C816" s="148" t="s">
        <v>332</v>
      </c>
      <c r="D816" s="170"/>
      <c r="E816" s="170"/>
      <c r="F816" s="170"/>
      <c r="G816" s="170"/>
      <c r="H816" s="170"/>
      <c r="I816" s="39" t="s">
        <v>334</v>
      </c>
      <c r="J816" s="168"/>
      <c r="K816" s="169"/>
    </row>
    <row r="817" spans="1:11" s="19" customFormat="1" ht="25.5" outlineLevel="2">
      <c r="A817" s="76"/>
      <c r="B817" s="35" t="s">
        <v>333</v>
      </c>
      <c r="C817" s="142" t="s">
        <v>1474</v>
      </c>
      <c r="D817" s="170"/>
      <c r="E817" s="170"/>
      <c r="F817" s="170"/>
      <c r="G817" s="170"/>
      <c r="H817" s="170"/>
      <c r="I817" s="38" t="s">
        <v>1849</v>
      </c>
      <c r="J817" s="168"/>
      <c r="K817" s="169"/>
    </row>
    <row r="818" spans="1:11" s="19" customFormat="1" ht="51" outlineLevel="3">
      <c r="A818" s="76"/>
      <c r="B818" s="35" t="s">
        <v>333</v>
      </c>
      <c r="C818" s="148" t="s">
        <v>563</v>
      </c>
      <c r="D818" s="170"/>
      <c r="E818" s="170"/>
      <c r="F818" s="170"/>
      <c r="G818" s="170"/>
      <c r="H818" s="170"/>
      <c r="I818" s="38" t="s">
        <v>1850</v>
      </c>
      <c r="J818" s="168"/>
      <c r="K818" s="169"/>
    </row>
    <row r="819" spans="1:11" s="19" customFormat="1" ht="38.25" outlineLevel="3">
      <c r="A819" s="76"/>
      <c r="B819" s="37" t="s">
        <v>1409</v>
      </c>
      <c r="C819" s="148" t="s">
        <v>1475</v>
      </c>
      <c r="D819" s="170"/>
      <c r="E819" s="170"/>
      <c r="F819" s="170"/>
      <c r="G819" s="170"/>
      <c r="H819" s="170"/>
      <c r="I819" s="90" t="s">
        <v>1851</v>
      </c>
      <c r="J819" s="168"/>
      <c r="K819" s="169"/>
    </row>
    <row r="820" spans="1:11" s="19" customFormat="1" ht="25.5" outlineLevel="2">
      <c r="A820" s="76"/>
      <c r="B820" s="37" t="s">
        <v>1952</v>
      </c>
      <c r="C820" s="142" t="s">
        <v>335</v>
      </c>
      <c r="D820" s="170"/>
      <c r="E820" s="170"/>
      <c r="F820" s="170"/>
      <c r="G820" s="170"/>
      <c r="H820" s="170"/>
      <c r="I820" s="90" t="s">
        <v>1852</v>
      </c>
      <c r="J820" s="168"/>
      <c r="K820" s="169"/>
    </row>
    <row r="821" spans="1:11" s="19" customFormat="1" ht="38.25" outlineLevel="2">
      <c r="A821" s="76"/>
      <c r="B821" s="37" t="s">
        <v>1952</v>
      </c>
      <c r="C821" s="142" t="s">
        <v>336</v>
      </c>
      <c r="D821" s="170"/>
      <c r="E821" s="170"/>
      <c r="F821" s="170"/>
      <c r="G821" s="170"/>
      <c r="H821" s="170"/>
      <c r="I821" s="90" t="s">
        <v>338</v>
      </c>
      <c r="J821" s="168"/>
      <c r="K821" s="169"/>
    </row>
    <row r="822" spans="1:11" s="19" customFormat="1" ht="38.25" outlineLevel="2">
      <c r="A822" s="76"/>
      <c r="B822" s="37" t="s">
        <v>1952</v>
      </c>
      <c r="C822" s="142" t="s">
        <v>337</v>
      </c>
      <c r="D822" s="170"/>
      <c r="E822" s="170"/>
      <c r="F822" s="170"/>
      <c r="G822" s="170"/>
      <c r="H822" s="170"/>
      <c r="I822" s="90" t="s">
        <v>339</v>
      </c>
      <c r="J822" s="168"/>
      <c r="K822" s="169"/>
    </row>
    <row r="823" spans="1:11" s="19" customFormat="1" ht="38.25" outlineLevel="1">
      <c r="A823" s="76"/>
      <c r="B823" s="35" t="s">
        <v>1954</v>
      </c>
      <c r="C823" s="140" t="s">
        <v>554</v>
      </c>
      <c r="D823" s="6">
        <f>COUNTIF(D824:H824,"R")</f>
        <v>0</v>
      </c>
      <c r="E823" s="6">
        <f>COUNTIF(D824:H824,"Y")</f>
        <v>0</v>
      </c>
      <c r="F823" s="6">
        <f>COUNTIF(D824:H824,"G")</f>
        <v>0</v>
      </c>
      <c r="G823" s="6">
        <f>COUNTIF(D824:H824,"U")</f>
        <v>0</v>
      </c>
      <c r="H823" s="6">
        <f>COUNTIF(D824:H824,"NA")</f>
        <v>0</v>
      </c>
      <c r="I823" s="39" t="s">
        <v>2056</v>
      </c>
      <c r="J823" s="168"/>
      <c r="K823" s="169"/>
    </row>
    <row r="824" spans="1:11" s="19" customFormat="1" ht="38.25" outlineLevel="2">
      <c r="A824" s="76"/>
      <c r="B824" s="35" t="s">
        <v>1954</v>
      </c>
      <c r="C824" s="141" t="s">
        <v>981</v>
      </c>
      <c r="D824" s="170"/>
      <c r="E824" s="170"/>
      <c r="F824" s="170"/>
      <c r="G824" s="170"/>
      <c r="H824" s="170"/>
      <c r="I824" s="39" t="s">
        <v>1494</v>
      </c>
      <c r="J824" s="168"/>
      <c r="K824" s="169"/>
    </row>
    <row r="825" spans="1:11" s="19" customFormat="1" ht="25.5" outlineLevel="1">
      <c r="A825" s="76"/>
      <c r="B825" s="35" t="s">
        <v>252</v>
      </c>
      <c r="C825" s="143" t="s">
        <v>130</v>
      </c>
      <c r="D825" s="170"/>
      <c r="E825" s="170"/>
      <c r="F825" s="170"/>
      <c r="G825" s="170"/>
      <c r="H825" s="170"/>
      <c r="I825" s="91" t="s">
        <v>434</v>
      </c>
      <c r="J825" s="168"/>
      <c r="K825" s="169"/>
    </row>
    <row r="826" spans="1:11" ht="25.5" outlineLevel="1">
      <c r="A826" s="76"/>
      <c r="B826" s="35" t="s">
        <v>252</v>
      </c>
      <c r="C826" s="143" t="s">
        <v>131</v>
      </c>
      <c r="D826" s="170"/>
      <c r="E826" s="170"/>
      <c r="F826" s="170"/>
      <c r="G826" s="170"/>
      <c r="H826" s="170"/>
      <c r="I826" s="91" t="s">
        <v>435</v>
      </c>
      <c r="J826" s="168"/>
      <c r="K826" s="169"/>
    </row>
    <row r="827" spans="1:11" ht="38.25" outlineLevel="1">
      <c r="A827" s="76"/>
      <c r="B827" s="35" t="s">
        <v>1659</v>
      </c>
      <c r="C827" s="143" t="s">
        <v>132</v>
      </c>
      <c r="D827" s="170"/>
      <c r="E827" s="170"/>
      <c r="F827" s="170"/>
      <c r="G827" s="170"/>
      <c r="H827" s="170"/>
      <c r="I827" s="91" t="s">
        <v>1493</v>
      </c>
      <c r="J827" s="163"/>
      <c r="K827" s="187"/>
    </row>
    <row r="828" spans="1:11" ht="25.5" outlineLevel="1">
      <c r="A828" s="76"/>
      <c r="B828" s="35" t="s">
        <v>252</v>
      </c>
      <c r="C828" s="143" t="s">
        <v>133</v>
      </c>
      <c r="D828" s="170"/>
      <c r="E828" s="170"/>
      <c r="F828" s="170"/>
      <c r="G828" s="170"/>
      <c r="H828" s="170"/>
      <c r="I828" s="91" t="s">
        <v>1495</v>
      </c>
      <c r="J828" s="161"/>
      <c r="K828" s="162"/>
    </row>
    <row r="829" spans="1:11" s="19" customFormat="1" ht="25.5" outlineLevel="1">
      <c r="A829" s="76"/>
      <c r="B829" s="35" t="s">
        <v>1660</v>
      </c>
      <c r="C829" s="143" t="s">
        <v>1199</v>
      </c>
      <c r="D829" s="6">
        <f>COUNTIF(D830:H830,"R")</f>
        <v>0</v>
      </c>
      <c r="E829" s="6">
        <f>COUNTIF(D830:H830,"Y")</f>
        <v>0</v>
      </c>
      <c r="F829" s="6">
        <f>COUNTIF(D830:H830,"G")</f>
        <v>0</v>
      </c>
      <c r="G829" s="6">
        <f>COUNTIF(D830:H830,"U")</f>
        <v>0</v>
      </c>
      <c r="H829" s="6">
        <f>COUNTIF(D830:H830,"NA")</f>
        <v>0</v>
      </c>
      <c r="I829" s="91" t="s">
        <v>1496</v>
      </c>
      <c r="J829" s="168"/>
      <c r="K829" s="169"/>
    </row>
    <row r="830" spans="1:11" s="19" customFormat="1" ht="38.25" outlineLevel="2">
      <c r="A830" s="76"/>
      <c r="B830" s="35" t="s">
        <v>1660</v>
      </c>
      <c r="C830" s="142" t="s">
        <v>1202</v>
      </c>
      <c r="D830" s="170"/>
      <c r="E830" s="170"/>
      <c r="F830" s="170"/>
      <c r="G830" s="170"/>
      <c r="H830" s="170"/>
      <c r="I830" s="38" t="s">
        <v>2057</v>
      </c>
      <c r="J830" s="168"/>
      <c r="K830" s="169"/>
    </row>
    <row r="831" spans="1:11" s="19" customFormat="1" ht="63.75" outlineLevel="1">
      <c r="A831" s="76"/>
      <c r="B831" s="37" t="s">
        <v>156</v>
      </c>
      <c r="C831" s="140" t="s">
        <v>157</v>
      </c>
      <c r="D831" s="6">
        <f>COUNTIF(D832:H849,"R")</f>
        <v>0</v>
      </c>
      <c r="E831" s="6">
        <f>COUNTIF(D832:H849,"Y")</f>
        <v>0</v>
      </c>
      <c r="F831" s="6">
        <f>COUNTIF(D832:H849,"G")</f>
        <v>0</v>
      </c>
      <c r="G831" s="6">
        <f>COUNTIF(D832:H849,"U")</f>
        <v>0</v>
      </c>
      <c r="H831" s="6">
        <f>COUNTIF(D832:H849,"NA")</f>
        <v>0</v>
      </c>
      <c r="I831" s="39" t="s">
        <v>913</v>
      </c>
      <c r="J831" s="168"/>
      <c r="K831" s="169"/>
    </row>
    <row r="832" spans="1:11" s="19" customFormat="1" ht="63.75" outlineLevel="2">
      <c r="A832" s="76"/>
      <c r="B832" s="37" t="s">
        <v>156</v>
      </c>
      <c r="C832" s="142" t="s">
        <v>159</v>
      </c>
      <c r="D832" s="170"/>
      <c r="E832" s="170"/>
      <c r="F832" s="170"/>
      <c r="G832" s="170"/>
      <c r="H832" s="170"/>
      <c r="I832" s="90" t="s">
        <v>914</v>
      </c>
      <c r="J832" s="168"/>
      <c r="K832" s="169"/>
    </row>
    <row r="833" spans="1:11" s="19" customFormat="1" ht="51" outlineLevel="3">
      <c r="A833" s="76"/>
      <c r="B833" s="37" t="s">
        <v>66</v>
      </c>
      <c r="C833" s="145" t="s">
        <v>982</v>
      </c>
      <c r="D833" s="170"/>
      <c r="E833" s="170"/>
      <c r="F833" s="170"/>
      <c r="G833" s="170"/>
      <c r="H833" s="170"/>
      <c r="I833" s="38" t="s">
        <v>1224</v>
      </c>
      <c r="J833" s="168"/>
      <c r="K833" s="169"/>
    </row>
    <row r="834" spans="1:11" ht="38.25" outlineLevel="3">
      <c r="A834" s="76"/>
      <c r="B834" s="37" t="s">
        <v>1659</v>
      </c>
      <c r="C834" s="145" t="s">
        <v>1330</v>
      </c>
      <c r="D834" s="170"/>
      <c r="E834" s="170"/>
      <c r="F834" s="170"/>
      <c r="G834" s="170"/>
      <c r="H834" s="170"/>
      <c r="I834" s="38" t="s">
        <v>1225</v>
      </c>
      <c r="J834" s="168"/>
      <c r="K834" s="169"/>
    </row>
    <row r="835" spans="1:11" s="19" customFormat="1" ht="38.25" outlineLevel="3">
      <c r="A835" s="76"/>
      <c r="B835" s="37" t="s">
        <v>252</v>
      </c>
      <c r="C835" s="145" t="s">
        <v>1331</v>
      </c>
      <c r="D835" s="170"/>
      <c r="E835" s="170"/>
      <c r="F835" s="170"/>
      <c r="G835" s="170"/>
      <c r="H835" s="170"/>
      <c r="I835" s="38" t="s">
        <v>1226</v>
      </c>
      <c r="J835" s="168"/>
      <c r="K835" s="169"/>
    </row>
    <row r="836" spans="1:11" s="19" customFormat="1" ht="38.25" outlineLevel="3">
      <c r="A836" s="76"/>
      <c r="B836" s="37" t="s">
        <v>252</v>
      </c>
      <c r="C836" s="145" t="s">
        <v>72</v>
      </c>
      <c r="D836" s="170"/>
      <c r="E836" s="170"/>
      <c r="F836" s="170"/>
      <c r="G836" s="170"/>
      <c r="H836" s="170"/>
      <c r="I836" s="38" t="s">
        <v>1227</v>
      </c>
      <c r="J836" s="168"/>
      <c r="K836" s="169"/>
    </row>
    <row r="837" spans="1:11" s="19" customFormat="1" ht="38.25" outlineLevel="3">
      <c r="A837" s="76"/>
      <c r="B837" s="37" t="s">
        <v>252</v>
      </c>
      <c r="C837" s="145" t="s">
        <v>1100</v>
      </c>
      <c r="D837" s="170"/>
      <c r="E837" s="170"/>
      <c r="F837" s="170"/>
      <c r="G837" s="170"/>
      <c r="H837" s="170"/>
      <c r="I837" s="38" t="s">
        <v>1228</v>
      </c>
      <c r="J837" s="168"/>
      <c r="K837" s="169"/>
    </row>
    <row r="838" spans="1:11" s="22" customFormat="1" ht="38.25" outlineLevel="3">
      <c r="A838" s="76"/>
      <c r="B838" s="37" t="s">
        <v>1659</v>
      </c>
      <c r="C838" s="145" t="s">
        <v>209</v>
      </c>
      <c r="D838" s="170"/>
      <c r="E838" s="170"/>
      <c r="F838" s="170"/>
      <c r="G838" s="170"/>
      <c r="H838" s="170"/>
      <c r="I838" s="38" t="s">
        <v>1229</v>
      </c>
      <c r="J838" s="168"/>
      <c r="K838" s="169"/>
    </row>
    <row r="839" spans="1:11" s="22" customFormat="1" ht="38.25" outlineLevel="3">
      <c r="A839" s="76"/>
      <c r="B839" s="37" t="s">
        <v>1659</v>
      </c>
      <c r="C839" s="145" t="s">
        <v>1476</v>
      </c>
      <c r="D839" s="170"/>
      <c r="E839" s="170"/>
      <c r="F839" s="170"/>
      <c r="G839" s="170"/>
      <c r="H839" s="170"/>
      <c r="I839" s="38" t="s">
        <v>1230</v>
      </c>
      <c r="J839" s="168"/>
      <c r="K839" s="169"/>
    </row>
    <row r="840" spans="1:11" s="22" customFormat="1" ht="38.25" outlineLevel="3">
      <c r="A840" s="76"/>
      <c r="B840" s="37" t="s">
        <v>1659</v>
      </c>
      <c r="C840" s="145" t="s">
        <v>1594</v>
      </c>
      <c r="D840" s="170"/>
      <c r="E840" s="170"/>
      <c r="F840" s="170"/>
      <c r="G840" s="170"/>
      <c r="H840" s="170"/>
      <c r="I840" s="38" t="s">
        <v>1231</v>
      </c>
      <c r="J840" s="168"/>
      <c r="K840" s="169"/>
    </row>
    <row r="841" spans="1:11" s="22" customFormat="1" ht="38.25" outlineLevel="3">
      <c r="A841" s="76"/>
      <c r="B841" s="37" t="s">
        <v>1659</v>
      </c>
      <c r="C841" s="145" t="s">
        <v>1595</v>
      </c>
      <c r="D841" s="170"/>
      <c r="E841" s="170"/>
      <c r="F841" s="170"/>
      <c r="G841" s="170"/>
      <c r="H841" s="170"/>
      <c r="I841" s="38" t="s">
        <v>1232</v>
      </c>
      <c r="J841" s="168"/>
      <c r="K841" s="169"/>
    </row>
    <row r="842" spans="1:11" s="22" customFormat="1" ht="38.25" outlineLevel="3">
      <c r="A842" s="76"/>
      <c r="B842" s="37" t="s">
        <v>1659</v>
      </c>
      <c r="C842" s="145" t="s">
        <v>1596</v>
      </c>
      <c r="D842" s="170"/>
      <c r="E842" s="170"/>
      <c r="F842" s="170"/>
      <c r="G842" s="170"/>
      <c r="H842" s="170"/>
      <c r="I842" s="38" t="s">
        <v>1233</v>
      </c>
      <c r="J842" s="168"/>
      <c r="K842" s="169"/>
    </row>
    <row r="843" spans="1:11" s="22" customFormat="1" ht="38.25" outlineLevel="3">
      <c r="A843" s="76"/>
      <c r="B843" s="37" t="s">
        <v>1659</v>
      </c>
      <c r="C843" s="145" t="s">
        <v>1597</v>
      </c>
      <c r="D843" s="170"/>
      <c r="E843" s="170"/>
      <c r="F843" s="170"/>
      <c r="G843" s="170"/>
      <c r="H843" s="170"/>
      <c r="I843" s="38" t="s">
        <v>1234</v>
      </c>
      <c r="J843" s="168"/>
      <c r="K843" s="169"/>
    </row>
    <row r="844" spans="1:11" s="22" customFormat="1" ht="38.25" outlineLevel="3">
      <c r="A844" s="76"/>
      <c r="B844" s="37" t="s">
        <v>1659</v>
      </c>
      <c r="C844" s="145" t="s">
        <v>764</v>
      </c>
      <c r="D844" s="170"/>
      <c r="E844" s="170"/>
      <c r="F844" s="170"/>
      <c r="G844" s="170"/>
      <c r="H844" s="170"/>
      <c r="I844" s="38" t="s">
        <v>1235</v>
      </c>
      <c r="J844" s="168"/>
      <c r="K844" s="169"/>
    </row>
    <row r="845" spans="1:11" s="22" customFormat="1" ht="38.25" outlineLevel="3">
      <c r="A845" s="76"/>
      <c r="B845" s="37" t="s">
        <v>1659</v>
      </c>
      <c r="C845" s="145" t="s">
        <v>765</v>
      </c>
      <c r="D845" s="170"/>
      <c r="E845" s="170"/>
      <c r="F845" s="170"/>
      <c r="G845" s="170"/>
      <c r="H845" s="170"/>
      <c r="I845" s="38" t="s">
        <v>1236</v>
      </c>
      <c r="J845" s="168"/>
      <c r="K845" s="169"/>
    </row>
    <row r="846" spans="1:11" s="22" customFormat="1" ht="51" outlineLevel="3">
      <c r="A846" s="76"/>
      <c r="B846" s="37" t="s">
        <v>723</v>
      </c>
      <c r="C846" s="145" t="s">
        <v>766</v>
      </c>
      <c r="D846" s="170"/>
      <c r="E846" s="170"/>
      <c r="F846" s="170"/>
      <c r="G846" s="170"/>
      <c r="H846" s="170"/>
      <c r="I846" s="38" t="s">
        <v>1237</v>
      </c>
      <c r="J846" s="168"/>
      <c r="K846" s="169"/>
    </row>
    <row r="847" spans="1:11" ht="38.25" outlineLevel="3">
      <c r="A847" s="76"/>
      <c r="B847" s="37" t="s">
        <v>1957</v>
      </c>
      <c r="C847" s="145" t="s">
        <v>73</v>
      </c>
      <c r="D847" s="170"/>
      <c r="E847" s="170"/>
      <c r="F847" s="170"/>
      <c r="G847" s="170"/>
      <c r="H847" s="170"/>
      <c r="I847" s="38" t="s">
        <v>1238</v>
      </c>
      <c r="J847" s="168"/>
      <c r="K847" s="169"/>
    </row>
    <row r="848" spans="1:11" s="1" customFormat="1" ht="51" customHeight="1" outlineLevel="3">
      <c r="A848" s="76"/>
      <c r="B848" s="37" t="s">
        <v>1516</v>
      </c>
      <c r="C848" s="145" t="s">
        <v>1322</v>
      </c>
      <c r="D848" s="170"/>
      <c r="E848" s="170"/>
      <c r="F848" s="170"/>
      <c r="G848" s="170"/>
      <c r="H848" s="170"/>
      <c r="I848" s="38" t="s">
        <v>1239</v>
      </c>
      <c r="J848" s="168"/>
      <c r="K848" s="169"/>
    </row>
    <row r="849" spans="1:11" s="1" customFormat="1" ht="76.5" outlineLevel="2">
      <c r="A849" s="76"/>
      <c r="B849" s="37" t="s">
        <v>723</v>
      </c>
      <c r="C849" s="142" t="s">
        <v>1346</v>
      </c>
      <c r="D849" s="170"/>
      <c r="E849" s="170"/>
      <c r="F849" s="170"/>
      <c r="G849" s="170"/>
      <c r="H849" s="170"/>
      <c r="I849" s="90" t="s">
        <v>2058</v>
      </c>
      <c r="J849" s="168"/>
      <c r="K849" s="169"/>
    </row>
    <row r="850" spans="1:11" s="18" customFormat="1" ht="38.25" outlineLevel="1">
      <c r="A850" s="76"/>
      <c r="B850" s="35" t="s">
        <v>74</v>
      </c>
      <c r="C850" s="140" t="s">
        <v>182</v>
      </c>
      <c r="D850" s="6">
        <f>COUNTIF(D851:H852,"R")</f>
        <v>0</v>
      </c>
      <c r="E850" s="6">
        <f>COUNTIF(D851:H852,"Y")</f>
        <v>0</v>
      </c>
      <c r="F850" s="6">
        <f>COUNTIF(D851:H852,"G")</f>
        <v>0</v>
      </c>
      <c r="G850" s="6">
        <f>COUNTIF(D851:H852,"U")</f>
        <v>0</v>
      </c>
      <c r="H850" s="6">
        <f>COUNTIF(D851:H852,"NA")</f>
        <v>0</v>
      </c>
      <c r="I850" s="39" t="s">
        <v>1465</v>
      </c>
      <c r="J850" s="168"/>
      <c r="K850" s="169"/>
    </row>
    <row r="851" spans="1:11" s="18" customFormat="1" ht="37.5" customHeight="1" outlineLevel="2">
      <c r="A851" s="76"/>
      <c r="B851" s="35" t="s">
        <v>1517</v>
      </c>
      <c r="C851" s="142" t="s">
        <v>76</v>
      </c>
      <c r="D851" s="170"/>
      <c r="E851" s="170"/>
      <c r="F851" s="170"/>
      <c r="G851" s="170"/>
      <c r="H851" s="170"/>
      <c r="I851" s="38" t="s">
        <v>1466</v>
      </c>
      <c r="J851" s="168"/>
      <c r="K851" s="169"/>
    </row>
    <row r="852" spans="1:11" s="18" customFormat="1" ht="38.25" outlineLevel="2">
      <c r="A852" s="76"/>
      <c r="B852" s="35" t="s">
        <v>74</v>
      </c>
      <c r="C852" s="142" t="s">
        <v>75</v>
      </c>
      <c r="D852" s="170"/>
      <c r="E852" s="170"/>
      <c r="F852" s="170"/>
      <c r="G852" s="170"/>
      <c r="H852" s="170"/>
      <c r="I852" s="90" t="s">
        <v>692</v>
      </c>
      <c r="J852" s="168"/>
      <c r="K852" s="169"/>
    </row>
    <row r="853" spans="1:11" s="18" customFormat="1" ht="51" outlineLevel="1">
      <c r="A853" s="76"/>
      <c r="B853" s="37" t="s">
        <v>109</v>
      </c>
      <c r="C853" s="140" t="s">
        <v>77</v>
      </c>
      <c r="D853" s="6">
        <f>COUNTIF(D854:H864,"R")</f>
        <v>0</v>
      </c>
      <c r="E853" s="6">
        <f>COUNTIF(D854:H864,"Y")</f>
        <v>0</v>
      </c>
      <c r="F853" s="6">
        <f>COUNTIF(D854:H864,"G")</f>
        <v>0</v>
      </c>
      <c r="G853" s="6">
        <f>COUNTIF(D854:H864,"U")</f>
        <v>0</v>
      </c>
      <c r="H853" s="6">
        <f>COUNTIF(D854:H864,"NA")</f>
        <v>0</v>
      </c>
      <c r="I853" s="39" t="s">
        <v>1467</v>
      </c>
      <c r="J853" s="168"/>
      <c r="K853" s="169"/>
    </row>
    <row r="854" spans="1:11" s="18" customFormat="1" ht="38.25" outlineLevel="2">
      <c r="A854" s="76"/>
      <c r="B854" s="37" t="s">
        <v>254</v>
      </c>
      <c r="C854" s="142" t="s">
        <v>1804</v>
      </c>
      <c r="D854" s="170"/>
      <c r="E854" s="170"/>
      <c r="F854" s="170"/>
      <c r="G854" s="170"/>
      <c r="H854" s="170"/>
      <c r="I854" s="38" t="s">
        <v>1468</v>
      </c>
      <c r="J854" s="168"/>
      <c r="K854" s="169"/>
    </row>
    <row r="855" spans="1:11" s="18" customFormat="1" ht="25.5" outlineLevel="2">
      <c r="A855" s="76"/>
      <c r="B855" s="36" t="s">
        <v>1518</v>
      </c>
      <c r="C855" s="142" t="s">
        <v>983</v>
      </c>
      <c r="D855" s="170"/>
      <c r="E855" s="170"/>
      <c r="F855" s="170"/>
      <c r="G855" s="170"/>
      <c r="H855" s="170"/>
      <c r="I855" s="38" t="s">
        <v>1469</v>
      </c>
      <c r="J855" s="168"/>
      <c r="K855" s="169"/>
    </row>
    <row r="856" spans="1:11" s="18" customFormat="1" ht="37.5" customHeight="1" outlineLevel="3">
      <c r="A856" s="76"/>
      <c r="B856" s="36" t="s">
        <v>1518</v>
      </c>
      <c r="C856" s="148" t="s">
        <v>984</v>
      </c>
      <c r="D856" s="170"/>
      <c r="E856" s="170"/>
      <c r="F856" s="170"/>
      <c r="G856" s="170"/>
      <c r="H856" s="170"/>
      <c r="I856" s="38" t="s">
        <v>1240</v>
      </c>
      <c r="J856" s="168"/>
      <c r="K856" s="169"/>
    </row>
    <row r="857" spans="1:11" s="18" customFormat="1" ht="63.75" outlineLevel="3">
      <c r="A857" s="76"/>
      <c r="B857" s="36" t="s">
        <v>1518</v>
      </c>
      <c r="C857" s="148" t="s">
        <v>1347</v>
      </c>
      <c r="D857" s="170"/>
      <c r="E857" s="170"/>
      <c r="F857" s="170"/>
      <c r="G857" s="170"/>
      <c r="H857" s="170"/>
      <c r="I857" s="38" t="s">
        <v>1241</v>
      </c>
      <c r="J857" s="168"/>
      <c r="K857" s="169"/>
    </row>
    <row r="858" spans="1:11" s="18" customFormat="1" ht="51" outlineLevel="3">
      <c r="A858" s="76"/>
      <c r="B858" s="36" t="s">
        <v>1518</v>
      </c>
      <c r="C858" s="148" t="s">
        <v>985</v>
      </c>
      <c r="D858" s="170"/>
      <c r="E858" s="170"/>
      <c r="F858" s="170"/>
      <c r="G858" s="170"/>
      <c r="H858" s="170"/>
      <c r="I858" s="38" t="s">
        <v>1242</v>
      </c>
      <c r="J858" s="168"/>
      <c r="K858" s="169"/>
    </row>
    <row r="859" spans="1:11" s="18" customFormat="1" ht="38.25" outlineLevel="3">
      <c r="A859" s="76"/>
      <c r="B859" s="36" t="s">
        <v>1518</v>
      </c>
      <c r="C859" s="148" t="s">
        <v>1135</v>
      </c>
      <c r="D859" s="170"/>
      <c r="E859" s="170"/>
      <c r="F859" s="170"/>
      <c r="G859" s="170"/>
      <c r="H859" s="170"/>
      <c r="I859" s="38" t="s">
        <v>1243</v>
      </c>
      <c r="J859" s="168"/>
      <c r="K859" s="169"/>
    </row>
    <row r="860" spans="1:11" s="18" customFormat="1" ht="25.5" outlineLevel="2">
      <c r="A860" s="76"/>
      <c r="B860" s="36" t="s">
        <v>1518</v>
      </c>
      <c r="C860" s="141" t="s">
        <v>821</v>
      </c>
      <c r="D860" s="170"/>
      <c r="E860" s="170"/>
      <c r="F860" s="170"/>
      <c r="G860" s="170"/>
      <c r="H860" s="170"/>
      <c r="I860" s="90" t="s">
        <v>2059</v>
      </c>
      <c r="J860" s="168"/>
      <c r="K860" s="169"/>
    </row>
    <row r="861" spans="1:11" s="18" customFormat="1" ht="51" outlineLevel="3">
      <c r="A861" s="76"/>
      <c r="B861" s="36" t="s">
        <v>1518</v>
      </c>
      <c r="C861" s="155" t="s">
        <v>986</v>
      </c>
      <c r="D861" s="170"/>
      <c r="E861" s="170"/>
      <c r="F861" s="170"/>
      <c r="G861" s="170"/>
      <c r="H861" s="170"/>
      <c r="I861" s="90" t="s">
        <v>1244</v>
      </c>
      <c r="J861" s="168"/>
      <c r="K861" s="169"/>
    </row>
    <row r="862" spans="1:11" s="27" customFormat="1" ht="25.5" outlineLevel="2">
      <c r="A862" s="76"/>
      <c r="B862" s="37" t="s">
        <v>78</v>
      </c>
      <c r="C862" s="141" t="s">
        <v>490</v>
      </c>
      <c r="D862" s="170"/>
      <c r="E862" s="170"/>
      <c r="F862" s="170"/>
      <c r="G862" s="170"/>
      <c r="H862" s="170"/>
      <c r="I862" s="90" t="s">
        <v>2060</v>
      </c>
      <c r="J862" s="168"/>
      <c r="K862" s="169"/>
    </row>
    <row r="863" spans="1:11" s="18" customFormat="1" ht="51" outlineLevel="3">
      <c r="A863" s="76"/>
      <c r="B863" s="37" t="s">
        <v>78</v>
      </c>
      <c r="C863" s="155" t="s">
        <v>822</v>
      </c>
      <c r="D863" s="170"/>
      <c r="E863" s="170"/>
      <c r="F863" s="170"/>
      <c r="G863" s="170"/>
      <c r="H863" s="170"/>
      <c r="I863" s="90" t="s">
        <v>1245</v>
      </c>
      <c r="J863" s="168"/>
      <c r="K863" s="169"/>
    </row>
    <row r="864" spans="1:11" s="18" customFormat="1" ht="51" outlineLevel="3">
      <c r="A864" s="76"/>
      <c r="B864" s="37" t="s">
        <v>1977</v>
      </c>
      <c r="C864" s="148" t="s">
        <v>916</v>
      </c>
      <c r="D864" s="170"/>
      <c r="E864" s="170"/>
      <c r="F864" s="170"/>
      <c r="G864" s="170"/>
      <c r="H864" s="170"/>
      <c r="I864" s="90" t="s">
        <v>1246</v>
      </c>
      <c r="J864" s="168"/>
      <c r="K864" s="169"/>
    </row>
    <row r="865" spans="1:11" s="27" customFormat="1" ht="63.75" outlineLevel="1">
      <c r="A865" s="76"/>
      <c r="B865" s="37" t="s">
        <v>1979</v>
      </c>
      <c r="C865" s="143" t="s">
        <v>1519</v>
      </c>
      <c r="D865" s="6">
        <f>COUNTIF(D866:H887,"R")</f>
        <v>0</v>
      </c>
      <c r="E865" s="6">
        <f>COUNTIF(D866:H887,"Y")</f>
        <v>0</v>
      </c>
      <c r="F865" s="6">
        <f>COUNTIF(D866:H887,"G")</f>
        <v>0</v>
      </c>
      <c r="G865" s="6">
        <f>COUNTIF(D866:H887,"U")</f>
        <v>0</v>
      </c>
      <c r="H865" s="6">
        <f>COUNTIF(D866:H887,"NA")</f>
        <v>0</v>
      </c>
      <c r="I865" s="39" t="s">
        <v>409</v>
      </c>
      <c r="J865" s="168"/>
      <c r="K865" s="169"/>
    </row>
    <row r="866" spans="1:11" s="18" customFormat="1" ht="38.25" outlineLevel="2">
      <c r="A866" s="76"/>
      <c r="B866" s="37" t="s">
        <v>1316</v>
      </c>
      <c r="C866" s="142" t="s">
        <v>546</v>
      </c>
      <c r="D866" s="170"/>
      <c r="E866" s="170"/>
      <c r="F866" s="170"/>
      <c r="G866" s="170"/>
      <c r="H866" s="170"/>
      <c r="I866" s="90" t="s">
        <v>1247</v>
      </c>
      <c r="J866" s="168"/>
      <c r="K866" s="169"/>
    </row>
    <row r="867" spans="1:11" s="18" customFormat="1" ht="63.75" outlineLevel="2">
      <c r="A867" s="76"/>
      <c r="B867" s="37" t="s">
        <v>1325</v>
      </c>
      <c r="C867" s="142" t="s">
        <v>1121</v>
      </c>
      <c r="D867" s="170"/>
      <c r="E867" s="170"/>
      <c r="F867" s="170"/>
      <c r="G867" s="170"/>
      <c r="H867" s="170"/>
      <c r="I867" s="90" t="s">
        <v>1248</v>
      </c>
      <c r="J867" s="168"/>
      <c r="K867" s="169"/>
    </row>
    <row r="868" spans="1:11" s="18" customFormat="1" ht="37.5" customHeight="1" outlineLevel="2">
      <c r="A868" s="76"/>
      <c r="B868" s="37" t="s">
        <v>1316</v>
      </c>
      <c r="C868" s="142" t="s">
        <v>493</v>
      </c>
      <c r="D868" s="170"/>
      <c r="E868" s="170"/>
      <c r="F868" s="170"/>
      <c r="G868" s="170"/>
      <c r="H868" s="170"/>
      <c r="I868" s="90" t="s">
        <v>1249</v>
      </c>
      <c r="J868" s="168"/>
      <c r="K868" s="169"/>
    </row>
    <row r="869" spans="1:11" s="18" customFormat="1" ht="38.25" outlineLevel="2">
      <c r="A869" s="76"/>
      <c r="B869" s="37" t="s">
        <v>253</v>
      </c>
      <c r="C869" s="142" t="s">
        <v>494</v>
      </c>
      <c r="D869" s="170"/>
      <c r="E869" s="170"/>
      <c r="F869" s="170"/>
      <c r="G869" s="170"/>
      <c r="H869" s="170"/>
      <c r="I869" s="90" t="s">
        <v>1250</v>
      </c>
      <c r="J869" s="168"/>
      <c r="K869" s="169"/>
    </row>
    <row r="870" spans="1:11" s="18" customFormat="1" ht="38.25" outlineLevel="2">
      <c r="A870" s="76"/>
      <c r="B870" s="37" t="s">
        <v>1316</v>
      </c>
      <c r="C870" s="142" t="s">
        <v>926</v>
      </c>
      <c r="D870" s="170"/>
      <c r="E870" s="170"/>
      <c r="F870" s="170"/>
      <c r="G870" s="170"/>
      <c r="H870" s="170"/>
      <c r="I870" s="90" t="s">
        <v>1251</v>
      </c>
      <c r="J870" s="168"/>
      <c r="K870" s="169"/>
    </row>
    <row r="871" spans="1:11" s="18" customFormat="1" ht="38.25" outlineLevel="2">
      <c r="A871" s="76"/>
      <c r="B871" s="37" t="s">
        <v>1316</v>
      </c>
      <c r="C871" s="142" t="s">
        <v>550</v>
      </c>
      <c r="D871" s="170"/>
      <c r="E871" s="170"/>
      <c r="F871" s="170"/>
      <c r="G871" s="170"/>
      <c r="H871" s="170"/>
      <c r="I871" s="90" t="s">
        <v>1252</v>
      </c>
      <c r="J871" s="168"/>
      <c r="K871" s="169"/>
    </row>
    <row r="872" spans="1:11" s="19" customFormat="1" ht="38.25" outlineLevel="2">
      <c r="A872" s="76"/>
      <c r="B872" s="37" t="s">
        <v>1657</v>
      </c>
      <c r="C872" s="142" t="s">
        <v>551</v>
      </c>
      <c r="D872" s="170"/>
      <c r="E872" s="170"/>
      <c r="F872" s="170"/>
      <c r="G872" s="170"/>
      <c r="H872" s="170"/>
      <c r="I872" s="90" t="s">
        <v>1253</v>
      </c>
      <c r="J872" s="168"/>
      <c r="K872" s="169"/>
    </row>
    <row r="873" spans="1:11" s="19" customFormat="1" ht="38.25" outlineLevel="3">
      <c r="A873" s="76"/>
      <c r="B873" s="37" t="s">
        <v>752</v>
      </c>
      <c r="C873" s="148" t="s">
        <v>1756</v>
      </c>
      <c r="D873" s="170"/>
      <c r="E873" s="170"/>
      <c r="F873" s="170"/>
      <c r="G873" s="170"/>
      <c r="H873" s="170"/>
      <c r="I873" s="90" t="s">
        <v>1254</v>
      </c>
      <c r="J873" s="168"/>
      <c r="K873" s="169"/>
    </row>
    <row r="874" spans="1:11" s="19" customFormat="1" ht="38.25" outlineLevel="3">
      <c r="A874" s="76"/>
      <c r="B874" s="37" t="s">
        <v>752</v>
      </c>
      <c r="C874" s="148" t="s">
        <v>1110</v>
      </c>
      <c r="D874" s="170"/>
      <c r="E874" s="170"/>
      <c r="F874" s="170"/>
      <c r="G874" s="170"/>
      <c r="H874" s="170"/>
      <c r="I874" s="90" t="s">
        <v>1255</v>
      </c>
      <c r="J874" s="168"/>
      <c r="K874" s="169"/>
    </row>
    <row r="875" spans="1:11" s="19" customFormat="1" ht="38.25" outlineLevel="3">
      <c r="A875" s="76"/>
      <c r="B875" s="37" t="s">
        <v>1657</v>
      </c>
      <c r="C875" s="148" t="s">
        <v>1520</v>
      </c>
      <c r="D875" s="170"/>
      <c r="E875" s="170"/>
      <c r="F875" s="170"/>
      <c r="G875" s="170"/>
      <c r="H875" s="170"/>
      <c r="I875" s="90" t="s">
        <v>1256</v>
      </c>
      <c r="J875" s="168"/>
      <c r="K875" s="169"/>
    </row>
    <row r="876" spans="1:11" s="19" customFormat="1" ht="51" outlineLevel="3">
      <c r="A876" s="76"/>
      <c r="B876" s="37" t="s">
        <v>1657</v>
      </c>
      <c r="C876" s="148" t="s">
        <v>79</v>
      </c>
      <c r="D876" s="170"/>
      <c r="E876" s="170"/>
      <c r="F876" s="170"/>
      <c r="G876" s="170"/>
      <c r="H876" s="170"/>
      <c r="I876" s="90" t="s">
        <v>1257</v>
      </c>
      <c r="J876" s="168"/>
      <c r="K876" s="169"/>
    </row>
    <row r="877" spans="1:11" s="19" customFormat="1" ht="51" outlineLevel="3">
      <c r="A877" s="76"/>
      <c r="B877" s="37" t="s">
        <v>752</v>
      </c>
      <c r="C877" s="148" t="s">
        <v>1521</v>
      </c>
      <c r="D877" s="170"/>
      <c r="E877" s="170"/>
      <c r="F877" s="170"/>
      <c r="G877" s="170"/>
      <c r="H877" s="170"/>
      <c r="I877" s="90" t="s">
        <v>1280</v>
      </c>
      <c r="J877" s="168"/>
      <c r="K877" s="169"/>
    </row>
    <row r="878" spans="1:11" s="19" customFormat="1" ht="38.25" outlineLevel="3">
      <c r="A878" s="76"/>
      <c r="B878" s="37" t="s">
        <v>752</v>
      </c>
      <c r="C878" s="148" t="s">
        <v>1522</v>
      </c>
      <c r="D878" s="170"/>
      <c r="E878" s="170"/>
      <c r="F878" s="170"/>
      <c r="G878" s="170"/>
      <c r="H878" s="170"/>
      <c r="I878" s="90" t="s">
        <v>1281</v>
      </c>
      <c r="J878" s="168"/>
      <c r="K878" s="169"/>
    </row>
    <row r="879" spans="1:11" s="19" customFormat="1" ht="102" outlineLevel="3">
      <c r="A879" s="76"/>
      <c r="B879" s="37" t="s">
        <v>752</v>
      </c>
      <c r="C879" s="148" t="s">
        <v>1524</v>
      </c>
      <c r="D879" s="170"/>
      <c r="E879" s="170"/>
      <c r="F879" s="170"/>
      <c r="G879" s="170"/>
      <c r="H879" s="170"/>
      <c r="I879" s="90" t="s">
        <v>1523</v>
      </c>
      <c r="J879" s="168"/>
      <c r="K879" s="169"/>
    </row>
    <row r="880" spans="1:11" s="19" customFormat="1" ht="38.25" outlineLevel="2">
      <c r="A880" s="76"/>
      <c r="B880" s="37" t="s">
        <v>752</v>
      </c>
      <c r="C880" s="142" t="s">
        <v>1754</v>
      </c>
      <c r="D880" s="170"/>
      <c r="E880" s="170"/>
      <c r="F880" s="170"/>
      <c r="G880" s="170"/>
      <c r="H880" s="170"/>
      <c r="I880" s="90" t="s">
        <v>1282</v>
      </c>
      <c r="J880" s="168"/>
      <c r="K880" s="169"/>
    </row>
    <row r="881" spans="1:11" s="19" customFormat="1" ht="38.25" customHeight="1" outlineLevel="2">
      <c r="A881" s="76"/>
      <c r="B881" s="37" t="s">
        <v>1580</v>
      </c>
      <c r="C881" s="142" t="s">
        <v>1855</v>
      </c>
      <c r="D881" s="170"/>
      <c r="E881" s="170"/>
      <c r="F881" s="170"/>
      <c r="G881" s="170"/>
      <c r="H881" s="170"/>
      <c r="I881" s="90" t="s">
        <v>1283</v>
      </c>
      <c r="J881" s="168"/>
      <c r="K881" s="169"/>
    </row>
    <row r="882" spans="1:11" s="19" customFormat="1" ht="51" outlineLevel="2">
      <c r="A882" s="76"/>
      <c r="B882" s="37" t="s">
        <v>1784</v>
      </c>
      <c r="C882" s="142" t="s">
        <v>1990</v>
      </c>
      <c r="D882" s="170"/>
      <c r="E882" s="170"/>
      <c r="F882" s="170"/>
      <c r="G882" s="170"/>
      <c r="H882" s="170"/>
      <c r="I882" s="90" t="s">
        <v>1284</v>
      </c>
      <c r="J882" s="168"/>
      <c r="K882" s="169"/>
    </row>
    <row r="883" spans="1:11" s="19" customFormat="1" ht="38.25" outlineLevel="2">
      <c r="A883" s="76"/>
      <c r="B883" s="37" t="s">
        <v>80</v>
      </c>
      <c r="C883" s="142" t="s">
        <v>1991</v>
      </c>
      <c r="D883" s="170"/>
      <c r="E883" s="170"/>
      <c r="F883" s="170"/>
      <c r="G883" s="170"/>
      <c r="H883" s="170"/>
      <c r="I883" s="90" t="s">
        <v>1285</v>
      </c>
      <c r="J883" s="168"/>
      <c r="K883" s="169"/>
    </row>
    <row r="884" spans="1:11" s="19" customFormat="1" ht="38.25" outlineLevel="2">
      <c r="A884" s="76"/>
      <c r="B884" s="37" t="s">
        <v>1657</v>
      </c>
      <c r="C884" s="142" t="s">
        <v>1992</v>
      </c>
      <c r="D884" s="170"/>
      <c r="E884" s="170"/>
      <c r="F884" s="170"/>
      <c r="G884" s="170"/>
      <c r="H884" s="170"/>
      <c r="I884" s="90" t="s">
        <v>1286</v>
      </c>
      <c r="J884" s="168"/>
      <c r="K884" s="169"/>
    </row>
    <row r="885" spans="1:11" s="19" customFormat="1" ht="38.25" outlineLevel="2">
      <c r="A885" s="76"/>
      <c r="B885" s="37" t="s">
        <v>1316</v>
      </c>
      <c r="C885" s="142" t="s">
        <v>2017</v>
      </c>
      <c r="D885" s="170"/>
      <c r="E885" s="170"/>
      <c r="F885" s="170"/>
      <c r="G885" s="170"/>
      <c r="H885" s="170"/>
      <c r="I885" s="90" t="s">
        <v>1287</v>
      </c>
      <c r="J885" s="168"/>
      <c r="K885" s="169"/>
    </row>
    <row r="886" spans="1:11" s="19" customFormat="1" ht="25.5" outlineLevel="2">
      <c r="A886" s="76"/>
      <c r="B886" s="37" t="s">
        <v>1316</v>
      </c>
      <c r="C886" s="142" t="s">
        <v>2018</v>
      </c>
      <c r="D886" s="170"/>
      <c r="E886" s="170"/>
      <c r="F886" s="170"/>
      <c r="G886" s="170"/>
      <c r="H886" s="170"/>
      <c r="I886" s="90" t="s">
        <v>1288</v>
      </c>
      <c r="J886" s="168"/>
      <c r="K886" s="169"/>
    </row>
    <row r="887" spans="1:11" s="19" customFormat="1" ht="25.5" outlineLevel="2">
      <c r="A887" s="76"/>
      <c r="B887" s="37" t="s">
        <v>1316</v>
      </c>
      <c r="C887" s="142" t="s">
        <v>1046</v>
      </c>
      <c r="D887" s="170"/>
      <c r="E887" s="170"/>
      <c r="F887" s="170"/>
      <c r="G887" s="170"/>
      <c r="H887" s="170"/>
      <c r="I887" s="90" t="s">
        <v>1289</v>
      </c>
      <c r="J887" s="168"/>
      <c r="K887" s="169"/>
    </row>
    <row r="888" spans="1:11" ht="38.25">
      <c r="A888" s="76"/>
      <c r="B888" s="37" t="s">
        <v>81</v>
      </c>
      <c r="C888" s="154" t="s">
        <v>121</v>
      </c>
      <c r="D888" s="3">
        <f>COUNTIF(D889:H891,"R")</f>
        <v>0</v>
      </c>
      <c r="E888" s="4">
        <f>COUNTIF(D889:H891,"Y")</f>
        <v>0</v>
      </c>
      <c r="F888" s="5">
        <f>COUNTIF(D889:H891,"G")</f>
        <v>0</v>
      </c>
      <c r="G888" s="6">
        <f>COUNTIF(D889:H891,"U")</f>
        <v>0</v>
      </c>
      <c r="H888" s="7">
        <f>COUNTIF(D889:H891,"NA")</f>
        <v>0</v>
      </c>
      <c r="I888" s="38">
        <v>10</v>
      </c>
      <c r="J888" s="168"/>
      <c r="K888" s="169"/>
    </row>
    <row r="889" spans="1:11" ht="38.25" outlineLevel="1">
      <c r="A889" s="76"/>
      <c r="B889" s="37" t="s">
        <v>1659</v>
      </c>
      <c r="C889" s="140" t="s">
        <v>1823</v>
      </c>
      <c r="D889" s="170"/>
      <c r="E889" s="170"/>
      <c r="F889" s="170"/>
      <c r="G889" s="170"/>
      <c r="H889" s="170"/>
      <c r="I889" s="39" t="s">
        <v>1574</v>
      </c>
      <c r="J889" s="168"/>
      <c r="K889" s="169"/>
    </row>
    <row r="890" spans="1:11" ht="38.25" outlineLevel="1">
      <c r="A890" s="76"/>
      <c r="B890" s="37" t="s">
        <v>81</v>
      </c>
      <c r="C890" s="140" t="s">
        <v>1588</v>
      </c>
      <c r="D890" s="170"/>
      <c r="E890" s="170"/>
      <c r="F890" s="170"/>
      <c r="G890" s="170"/>
      <c r="H890" s="170"/>
      <c r="I890" s="39" t="s">
        <v>1575</v>
      </c>
      <c r="J890" s="168"/>
      <c r="K890" s="169"/>
    </row>
    <row r="891" spans="1:11" ht="38.25" outlineLevel="1">
      <c r="A891" s="76"/>
      <c r="B891" s="37" t="s">
        <v>81</v>
      </c>
      <c r="C891" s="140" t="s">
        <v>1275</v>
      </c>
      <c r="D891" s="170"/>
      <c r="E891" s="170"/>
      <c r="F891" s="170"/>
      <c r="G891" s="170"/>
      <c r="H891" s="170"/>
      <c r="I891" s="39" t="s">
        <v>1706</v>
      </c>
      <c r="J891" s="168"/>
      <c r="K891" s="169"/>
    </row>
    <row r="892" spans="1:11" ht="63.75">
      <c r="A892" s="76"/>
      <c r="B892" s="35" t="s">
        <v>1525</v>
      </c>
      <c r="C892" s="139" t="s">
        <v>1045</v>
      </c>
      <c r="D892" s="3">
        <f>COUNTIF(D893:H900,"R")+SUM(D901)</f>
        <v>0</v>
      </c>
      <c r="E892" s="4">
        <f>COUNTIF(D893:H900,"Y")+SUM(E901)</f>
        <v>0</v>
      </c>
      <c r="F892" s="5">
        <f>COUNTIF(D893:H900,"G")+SUM(F901)</f>
        <v>0</v>
      </c>
      <c r="G892" s="33">
        <f>COUNTIF(D893:H900,"U")+SUM(G901)</f>
        <v>0</v>
      </c>
      <c r="H892" s="7">
        <f>COUNTIF(D893:H900,"NA")+SUM(H901)</f>
        <v>0</v>
      </c>
      <c r="I892" s="39">
        <v>11</v>
      </c>
      <c r="J892" s="168"/>
      <c r="K892" s="169"/>
    </row>
    <row r="893" spans="1:11" s="23" customFormat="1" ht="51" outlineLevel="1">
      <c r="A893" s="76"/>
      <c r="B893" s="35" t="s">
        <v>488</v>
      </c>
      <c r="C893" s="143" t="s">
        <v>420</v>
      </c>
      <c r="D893" s="170"/>
      <c r="E893" s="170"/>
      <c r="F893" s="170"/>
      <c r="G893" s="170"/>
      <c r="H893" s="170"/>
      <c r="I893" s="38" t="s">
        <v>212</v>
      </c>
      <c r="J893" s="168"/>
      <c r="K893" s="169"/>
    </row>
    <row r="894" spans="1:11" ht="38.25" outlineLevel="1">
      <c r="A894" s="76"/>
      <c r="B894" s="35" t="s">
        <v>1526</v>
      </c>
      <c r="C894" s="140" t="s">
        <v>419</v>
      </c>
      <c r="D894" s="170"/>
      <c r="E894" s="170"/>
      <c r="F894" s="170"/>
      <c r="G894" s="170"/>
      <c r="H894" s="170"/>
      <c r="I894" s="39" t="s">
        <v>1576</v>
      </c>
      <c r="J894" s="168"/>
      <c r="K894" s="169"/>
    </row>
    <row r="895" spans="1:11" ht="51" outlineLevel="1">
      <c r="A895" s="76"/>
      <c r="B895" s="35" t="s">
        <v>1526</v>
      </c>
      <c r="C895" s="140" t="s">
        <v>418</v>
      </c>
      <c r="D895" s="170"/>
      <c r="E895" s="170"/>
      <c r="F895" s="170"/>
      <c r="G895" s="170"/>
      <c r="H895" s="170"/>
      <c r="I895" s="39" t="s">
        <v>1577</v>
      </c>
      <c r="J895" s="168"/>
      <c r="K895" s="169"/>
    </row>
    <row r="896" spans="1:11" ht="51" outlineLevel="1">
      <c r="A896" s="76"/>
      <c r="B896" s="35" t="s">
        <v>1527</v>
      </c>
      <c r="C896" s="140" t="s">
        <v>1200</v>
      </c>
      <c r="D896" s="170"/>
      <c r="E896" s="170"/>
      <c r="F896" s="170"/>
      <c r="G896" s="170"/>
      <c r="H896" s="170"/>
      <c r="I896" s="39" t="s">
        <v>213</v>
      </c>
      <c r="J896" s="168"/>
      <c r="K896" s="169"/>
    </row>
    <row r="897" spans="1:11" ht="38.25" outlineLevel="1">
      <c r="A897" s="76"/>
      <c r="B897" s="35" t="s">
        <v>82</v>
      </c>
      <c r="C897" s="140" t="s">
        <v>408</v>
      </c>
      <c r="D897" s="170"/>
      <c r="E897" s="170"/>
      <c r="F897" s="170"/>
      <c r="G897" s="170"/>
      <c r="H897" s="170"/>
      <c r="I897" s="39" t="s">
        <v>1707</v>
      </c>
      <c r="J897" s="168"/>
      <c r="K897" s="169"/>
    </row>
    <row r="898" spans="1:11" ht="38.25" outlineLevel="1">
      <c r="A898" s="76"/>
      <c r="B898" s="35" t="s">
        <v>83</v>
      </c>
      <c r="C898" s="140" t="s">
        <v>564</v>
      </c>
      <c r="D898" s="170"/>
      <c r="E898" s="170"/>
      <c r="F898" s="170"/>
      <c r="G898" s="170"/>
      <c r="H898" s="170"/>
      <c r="I898" s="90" t="s">
        <v>1708</v>
      </c>
      <c r="J898" s="168"/>
      <c r="K898" s="169"/>
    </row>
    <row r="899" spans="1:11" ht="38.25" outlineLevel="1">
      <c r="A899" s="76"/>
      <c r="B899" s="35" t="s">
        <v>1970</v>
      </c>
      <c r="C899" s="140" t="s">
        <v>84</v>
      </c>
      <c r="D899" s="170"/>
      <c r="E899" s="170"/>
      <c r="F899" s="170"/>
      <c r="G899" s="170"/>
      <c r="H899" s="170"/>
      <c r="I899" s="90" t="s">
        <v>214</v>
      </c>
      <c r="J899" s="168"/>
      <c r="K899" s="169"/>
    </row>
    <row r="900" spans="1:11" ht="51" outlineLevel="1">
      <c r="A900" s="76"/>
      <c r="B900" s="35" t="s">
        <v>1214</v>
      </c>
      <c r="C900" s="140" t="s">
        <v>1473</v>
      </c>
      <c r="D900" s="170"/>
      <c r="E900" s="170"/>
      <c r="F900" s="170"/>
      <c r="G900" s="170"/>
      <c r="H900" s="170"/>
      <c r="I900" s="39" t="s">
        <v>215</v>
      </c>
      <c r="J900" s="168"/>
      <c r="K900" s="169"/>
    </row>
    <row r="901" spans="1:11" ht="38.25" outlineLevel="1">
      <c r="A901" s="76"/>
      <c r="B901" s="35" t="s">
        <v>85</v>
      </c>
      <c r="C901" s="140" t="s">
        <v>87</v>
      </c>
      <c r="D901" s="6">
        <f>COUNTIF(D902:H903,"R")</f>
        <v>0</v>
      </c>
      <c r="E901" s="6">
        <f>COUNTIF(D902:H903,"Y")</f>
        <v>0</v>
      </c>
      <c r="F901" s="6">
        <f>COUNTIF(D902:H903,"G")</f>
        <v>0</v>
      </c>
      <c r="G901" s="6">
        <f>COUNTIF(D902:H903,"U")</f>
        <v>0</v>
      </c>
      <c r="H901" s="6">
        <f>COUNTIF(D902:H903,"NA")</f>
        <v>0</v>
      </c>
      <c r="I901" s="39" t="s">
        <v>1472</v>
      </c>
      <c r="J901" s="168"/>
      <c r="K901" s="169"/>
    </row>
    <row r="902" spans="1:11" ht="38.25" outlineLevel="2">
      <c r="A902" s="76"/>
      <c r="B902" s="35" t="s">
        <v>85</v>
      </c>
      <c r="C902" s="141" t="s">
        <v>544</v>
      </c>
      <c r="D902" s="170"/>
      <c r="E902" s="170"/>
      <c r="F902" s="170"/>
      <c r="G902" s="170"/>
      <c r="H902" s="170"/>
      <c r="I902" s="39" t="s">
        <v>1471</v>
      </c>
      <c r="J902" s="168"/>
      <c r="K902" s="169"/>
    </row>
    <row r="903" spans="1:11" ht="38.25" outlineLevel="2">
      <c r="A903" s="76"/>
      <c r="B903" s="35" t="s">
        <v>86</v>
      </c>
      <c r="C903" s="141" t="s">
        <v>971</v>
      </c>
      <c r="D903" s="170"/>
      <c r="E903" s="170"/>
      <c r="F903" s="170"/>
      <c r="G903" s="170"/>
      <c r="H903" s="170"/>
      <c r="I903" s="39" t="s">
        <v>1470</v>
      </c>
      <c r="J903" s="168"/>
      <c r="K903" s="169"/>
    </row>
    <row r="904" spans="1:11" ht="76.5">
      <c r="A904" s="76"/>
      <c r="B904" s="35" t="s">
        <v>1528</v>
      </c>
      <c r="C904" s="139" t="s">
        <v>1529</v>
      </c>
      <c r="D904" s="3">
        <f>SUM(D905,D907,D910)</f>
        <v>0</v>
      </c>
      <c r="E904" s="4">
        <f>SUM(E905,E907,E910)</f>
        <v>0</v>
      </c>
      <c r="F904" s="5">
        <f>SUM(F905,F907,F910)</f>
        <v>0</v>
      </c>
      <c r="G904" s="33">
        <f>SUM(G905,G907,G910)</f>
        <v>0</v>
      </c>
      <c r="H904" s="7">
        <f>SUM(H905,H907,H910)</f>
        <v>0</v>
      </c>
      <c r="I904" s="39">
        <v>12</v>
      </c>
      <c r="J904" s="168"/>
      <c r="K904" s="169"/>
    </row>
    <row r="905" spans="1:11" ht="76.5" outlineLevel="1">
      <c r="A905" s="76"/>
      <c r="B905" s="35" t="s">
        <v>1530</v>
      </c>
      <c r="C905" s="140" t="s">
        <v>1044</v>
      </c>
      <c r="D905" s="6">
        <f>COUNTIF(D906:H906,"R")</f>
        <v>0</v>
      </c>
      <c r="E905" s="6">
        <f>COUNTIF(D906:H906,"Y")</f>
        <v>0</v>
      </c>
      <c r="F905" s="6">
        <f>COUNTIF(D906:H906,"G")</f>
        <v>0</v>
      </c>
      <c r="G905" s="6">
        <f>COUNTIF(D906:H906,"U")</f>
        <v>0</v>
      </c>
      <c r="H905" s="6">
        <f>COUNTIF(D906:H906,"NA")</f>
        <v>0</v>
      </c>
      <c r="I905" s="39" t="s">
        <v>1477</v>
      </c>
      <c r="J905" s="168"/>
      <c r="K905" s="169"/>
    </row>
    <row r="906" spans="1:11" ht="76.5" outlineLevel="2">
      <c r="A906" s="76"/>
      <c r="B906" s="35" t="s">
        <v>1530</v>
      </c>
      <c r="C906" s="141" t="s">
        <v>1531</v>
      </c>
      <c r="D906" s="170"/>
      <c r="E906" s="170"/>
      <c r="F906" s="170"/>
      <c r="G906" s="170"/>
      <c r="H906" s="170"/>
      <c r="I906" s="39" t="s">
        <v>2019</v>
      </c>
      <c r="J906" s="168"/>
      <c r="K906" s="169"/>
    </row>
    <row r="907" spans="1:11" ht="63.75" outlineLevel="1">
      <c r="A907" s="76"/>
      <c r="B907" s="35" t="s">
        <v>1533</v>
      </c>
      <c r="C907" s="140" t="s">
        <v>1532</v>
      </c>
      <c r="D907" s="6">
        <f>COUNTIF(D908:H909,"R")</f>
        <v>0</v>
      </c>
      <c r="E907" s="6">
        <f>COUNTIF(D908:H909,"Y")</f>
        <v>0</v>
      </c>
      <c r="F907" s="6">
        <f>COUNTIF(D908:H909,"G")</f>
        <v>0</v>
      </c>
      <c r="G907" s="6">
        <f>COUNTIF(D908:H909,"U")</f>
        <v>0</v>
      </c>
      <c r="H907" s="6">
        <f>COUNTIF(D908:H909,"NA")</f>
        <v>0</v>
      </c>
      <c r="I907" s="39" t="s">
        <v>1478</v>
      </c>
      <c r="J907" s="168"/>
      <c r="K907" s="169"/>
    </row>
    <row r="908" spans="1:11" ht="63.75" outlineLevel="2">
      <c r="A908" s="76"/>
      <c r="B908" s="35" t="s">
        <v>1533</v>
      </c>
      <c r="C908" s="141" t="s">
        <v>88</v>
      </c>
      <c r="D908" s="170"/>
      <c r="E908" s="170"/>
      <c r="F908" s="170"/>
      <c r="G908" s="170"/>
      <c r="H908" s="170"/>
      <c r="I908" s="39" t="s">
        <v>1479</v>
      </c>
      <c r="J908" s="168"/>
      <c r="K908" s="169"/>
    </row>
    <row r="909" spans="1:11" ht="63.75" outlineLevel="2">
      <c r="A909" s="76"/>
      <c r="B909" s="35" t="s">
        <v>1533</v>
      </c>
      <c r="C909" s="141" t="s">
        <v>1043</v>
      </c>
      <c r="D909" s="170"/>
      <c r="E909" s="170"/>
      <c r="F909" s="170"/>
      <c r="G909" s="170"/>
      <c r="H909" s="170"/>
      <c r="I909" s="39" t="s">
        <v>18</v>
      </c>
      <c r="J909" s="168"/>
      <c r="K909" s="169"/>
    </row>
    <row r="910" spans="1:13" ht="76.5" outlineLevel="1">
      <c r="A910" s="76"/>
      <c r="B910" s="37" t="s">
        <v>1534</v>
      </c>
      <c r="C910" s="140" t="s">
        <v>1537</v>
      </c>
      <c r="D910" s="6">
        <f>COUNTIF(D911:H914,"R")</f>
        <v>0</v>
      </c>
      <c r="E910" s="6">
        <f>COUNTIF(D911:H914,"Y")</f>
        <v>0</v>
      </c>
      <c r="F910" s="6">
        <f>COUNTIF(D911:H914,"G")</f>
        <v>0</v>
      </c>
      <c r="G910" s="6">
        <f>COUNTIF(D911:H914,"U")</f>
        <v>0</v>
      </c>
      <c r="H910" s="6">
        <f>COUNTIF(D911:H914,"NA")</f>
        <v>0</v>
      </c>
      <c r="I910" s="39" t="s">
        <v>1480</v>
      </c>
      <c r="J910" s="168"/>
      <c r="K910" s="169"/>
      <c r="L910" s="6">
        <f>COUNTIF(H912:M912,"U")</f>
        <v>0</v>
      </c>
      <c r="M910" s="6">
        <f>COUNTIF(H912:M912,"NA")</f>
        <v>0</v>
      </c>
    </row>
    <row r="911" spans="1:13" ht="76.5" outlineLevel="2">
      <c r="A911" s="76"/>
      <c r="B911" s="35" t="s">
        <v>1535</v>
      </c>
      <c r="C911" s="141" t="s">
        <v>89</v>
      </c>
      <c r="D911" s="170"/>
      <c r="E911" s="170"/>
      <c r="F911" s="170"/>
      <c r="G911" s="170"/>
      <c r="H911" s="170"/>
      <c r="I911" s="39" t="s">
        <v>2020</v>
      </c>
      <c r="J911" s="168"/>
      <c r="K911" s="169"/>
      <c r="L911" s="119"/>
      <c r="M911" s="119"/>
    </row>
    <row r="912" spans="1:11" ht="76.5" outlineLevel="2">
      <c r="A912" s="76"/>
      <c r="B912" s="37" t="s">
        <v>1536</v>
      </c>
      <c r="C912" s="141" t="s">
        <v>1538</v>
      </c>
      <c r="D912" s="170"/>
      <c r="E912" s="170"/>
      <c r="F912" s="170"/>
      <c r="G912" s="170"/>
      <c r="H912" s="170"/>
      <c r="I912" s="39" t="s">
        <v>19</v>
      </c>
      <c r="J912" s="168"/>
      <c r="K912" s="169"/>
    </row>
    <row r="913" spans="1:11" s="19" customFormat="1" ht="76.5" outlineLevel="2">
      <c r="A913" s="77"/>
      <c r="B913" s="37" t="s">
        <v>1536</v>
      </c>
      <c r="C913" s="142" t="s">
        <v>90</v>
      </c>
      <c r="D913" s="170"/>
      <c r="E913" s="170"/>
      <c r="F913" s="170"/>
      <c r="G913" s="170"/>
      <c r="H913" s="170"/>
      <c r="I913" s="38" t="s">
        <v>976</v>
      </c>
      <c r="J913" s="168"/>
      <c r="K913" s="169"/>
    </row>
    <row r="914" spans="1:11" s="19" customFormat="1" ht="63.75" outlineLevel="2">
      <c r="A914" s="77"/>
      <c r="B914" s="37" t="s">
        <v>1486</v>
      </c>
      <c r="C914" s="142" t="s">
        <v>978</v>
      </c>
      <c r="D914" s="170"/>
      <c r="E914" s="170"/>
      <c r="F914" s="170"/>
      <c r="G914" s="170"/>
      <c r="H914" s="170"/>
      <c r="I914" s="38" t="s">
        <v>977</v>
      </c>
      <c r="J914" s="168"/>
      <c r="K914" s="169"/>
    </row>
    <row r="915" spans="1:11" ht="51">
      <c r="A915" s="76"/>
      <c r="B915" s="35" t="s">
        <v>110</v>
      </c>
      <c r="C915" s="139" t="s">
        <v>1201</v>
      </c>
      <c r="D915" s="3">
        <f>COUNTIF(D916:H918,"R")+SUM(D919)</f>
        <v>0</v>
      </c>
      <c r="E915" s="4">
        <f>COUNTIF(D916:H918,"Y")+SUM(E919)</f>
        <v>0</v>
      </c>
      <c r="F915" s="5">
        <f>COUNTIF(D916:H918,"G")+SUM(F919)</f>
        <v>0</v>
      </c>
      <c r="G915" s="33">
        <f>COUNTIF(D916:H918,"U")+SUM(G919)</f>
        <v>0</v>
      </c>
      <c r="H915" s="7">
        <f>COUNTIF(D916:H918,"NA")+SUM(H919)</f>
        <v>0</v>
      </c>
      <c r="I915" s="39">
        <v>13</v>
      </c>
      <c r="J915" s="168"/>
      <c r="K915" s="169"/>
    </row>
    <row r="916" spans="1:11" ht="38.25" outlineLevel="1">
      <c r="A916" s="76"/>
      <c r="B916" s="35" t="s">
        <v>1355</v>
      </c>
      <c r="C916" s="140" t="s">
        <v>767</v>
      </c>
      <c r="D916" s="170"/>
      <c r="E916" s="170"/>
      <c r="F916" s="170"/>
      <c r="G916" s="170"/>
      <c r="H916" s="170"/>
      <c r="I916" s="39" t="s">
        <v>1750</v>
      </c>
      <c r="J916" s="168"/>
      <c r="K916" s="169"/>
    </row>
    <row r="917" spans="1:11" ht="38.25" outlineLevel="1">
      <c r="A917" s="76"/>
      <c r="B917" s="35" t="s">
        <v>254</v>
      </c>
      <c r="C917" s="140" t="s">
        <v>1539</v>
      </c>
      <c r="D917" s="170"/>
      <c r="E917" s="170"/>
      <c r="F917" s="170"/>
      <c r="G917" s="170"/>
      <c r="H917" s="170"/>
      <c r="I917" s="39" t="s">
        <v>1751</v>
      </c>
      <c r="J917" s="168"/>
      <c r="K917" s="169"/>
    </row>
    <row r="918" spans="1:11" ht="51" outlineLevel="1">
      <c r="A918" s="76"/>
      <c r="B918" s="35" t="s">
        <v>254</v>
      </c>
      <c r="C918" s="140" t="s">
        <v>1540</v>
      </c>
      <c r="D918" s="170"/>
      <c r="E918" s="170"/>
      <c r="F918" s="170"/>
      <c r="G918" s="170"/>
      <c r="H918" s="170"/>
      <c r="I918" s="39" t="s">
        <v>1752</v>
      </c>
      <c r="J918" s="168"/>
      <c r="K918" s="169"/>
    </row>
    <row r="919" spans="1:11" ht="51" outlineLevel="1">
      <c r="A919" s="76"/>
      <c r="B919" s="35" t="s">
        <v>110</v>
      </c>
      <c r="C919" s="140" t="s">
        <v>1541</v>
      </c>
      <c r="D919" s="6">
        <f>COUNTIF(D920:H929,"R")</f>
        <v>0</v>
      </c>
      <c r="E919" s="6">
        <f>COUNTIF(D920:H929,"Y")</f>
        <v>0</v>
      </c>
      <c r="F919" s="6">
        <f>COUNTIF(D920:H929,"G")</f>
        <v>0</v>
      </c>
      <c r="G919" s="6">
        <f>COUNTIF(D920:H929,"U")</f>
        <v>0</v>
      </c>
      <c r="H919" s="6">
        <f>COUNTIF(D920:H929,"NA")</f>
        <v>0</v>
      </c>
      <c r="I919" s="39" t="s">
        <v>1056</v>
      </c>
      <c r="J919" s="168"/>
      <c r="K919" s="169"/>
    </row>
    <row r="920" spans="1:11" ht="38.25" outlineLevel="2">
      <c r="A920" s="76"/>
      <c r="B920" s="35" t="s">
        <v>91</v>
      </c>
      <c r="C920" s="141" t="s">
        <v>1980</v>
      </c>
      <c r="D920" s="170"/>
      <c r="E920" s="170"/>
      <c r="F920" s="170"/>
      <c r="G920" s="170"/>
      <c r="H920" s="170"/>
      <c r="I920" s="39" t="s">
        <v>1057</v>
      </c>
      <c r="J920" s="168"/>
      <c r="K920" s="169"/>
    </row>
    <row r="921" spans="1:11" ht="38.25" outlineLevel="2">
      <c r="A921" s="76"/>
      <c r="B921" s="35" t="s">
        <v>1542</v>
      </c>
      <c r="C921" s="141" t="s">
        <v>1905</v>
      </c>
      <c r="D921" s="170"/>
      <c r="E921" s="170"/>
      <c r="F921" s="170"/>
      <c r="G921" s="170"/>
      <c r="H921" s="170"/>
      <c r="I921" s="39" t="s">
        <v>1058</v>
      </c>
      <c r="J921" s="168"/>
      <c r="K921" s="169"/>
    </row>
    <row r="922" spans="1:11" ht="38.25" outlineLevel="2">
      <c r="A922" s="76" t="s">
        <v>482</v>
      </c>
      <c r="B922" s="35" t="s">
        <v>92</v>
      </c>
      <c r="C922" s="141" t="s">
        <v>2000</v>
      </c>
      <c r="D922" s="170"/>
      <c r="E922" s="170"/>
      <c r="F922" s="170"/>
      <c r="G922" s="170"/>
      <c r="H922" s="170"/>
      <c r="I922" s="39" t="s">
        <v>1059</v>
      </c>
      <c r="J922" s="168"/>
      <c r="K922" s="169"/>
    </row>
    <row r="923" spans="1:11" ht="38.25" outlineLevel="2">
      <c r="A923" s="76"/>
      <c r="B923" s="35" t="s">
        <v>93</v>
      </c>
      <c r="C923" s="141" t="s">
        <v>1544</v>
      </c>
      <c r="D923" s="170"/>
      <c r="E923" s="170"/>
      <c r="F923" s="170"/>
      <c r="G923" s="170"/>
      <c r="H923" s="170"/>
      <c r="I923" s="39" t="s">
        <v>1060</v>
      </c>
      <c r="J923" s="168"/>
      <c r="K923" s="169"/>
    </row>
    <row r="924" spans="1:11" ht="38.25" outlineLevel="2">
      <c r="A924" s="76"/>
      <c r="B924" s="35" t="s">
        <v>1543</v>
      </c>
      <c r="C924" s="141" t="s">
        <v>1785</v>
      </c>
      <c r="D924" s="170"/>
      <c r="E924" s="170"/>
      <c r="F924" s="170"/>
      <c r="G924" s="170"/>
      <c r="H924" s="170"/>
      <c r="I924" s="39" t="s">
        <v>1061</v>
      </c>
      <c r="J924" s="168"/>
      <c r="K924" s="169"/>
    </row>
    <row r="925" spans="1:11" ht="38.25" outlineLevel="2">
      <c r="A925" s="76"/>
      <c r="B925" s="35" t="s">
        <v>728</v>
      </c>
      <c r="C925" s="141" t="s">
        <v>1856</v>
      </c>
      <c r="D925" s="170"/>
      <c r="E925" s="170"/>
      <c r="F925" s="170"/>
      <c r="G925" s="170"/>
      <c r="H925" s="170"/>
      <c r="I925" s="39" t="s">
        <v>1062</v>
      </c>
      <c r="J925" s="168"/>
      <c r="K925" s="169"/>
    </row>
    <row r="926" spans="1:11" ht="25.5" outlineLevel="2">
      <c r="A926" s="76"/>
      <c r="B926" s="35" t="s">
        <v>254</v>
      </c>
      <c r="C926" s="141" t="s">
        <v>2011</v>
      </c>
      <c r="D926" s="170"/>
      <c r="E926" s="170"/>
      <c r="F926" s="170"/>
      <c r="G926" s="170"/>
      <c r="H926" s="170"/>
      <c r="I926" s="39" t="s">
        <v>1063</v>
      </c>
      <c r="J926" s="168"/>
      <c r="K926" s="169"/>
    </row>
    <row r="927" spans="1:11" ht="38.25" outlineLevel="2">
      <c r="A927" s="76"/>
      <c r="B927" s="35" t="s">
        <v>728</v>
      </c>
      <c r="C927" s="141" t="s">
        <v>1755</v>
      </c>
      <c r="D927" s="170"/>
      <c r="E927" s="170"/>
      <c r="F927" s="170"/>
      <c r="G927" s="170"/>
      <c r="H927" s="170"/>
      <c r="I927" s="39" t="s">
        <v>1064</v>
      </c>
      <c r="J927" s="168"/>
      <c r="K927" s="169"/>
    </row>
    <row r="928" spans="1:11" ht="38.25" outlineLevel="2">
      <c r="A928" s="76"/>
      <c r="B928" s="35" t="s">
        <v>1545</v>
      </c>
      <c r="C928" s="141" t="s">
        <v>1315</v>
      </c>
      <c r="D928" s="170"/>
      <c r="E928" s="170"/>
      <c r="F928" s="170"/>
      <c r="G928" s="170"/>
      <c r="H928" s="170"/>
      <c r="I928" s="39" t="s">
        <v>1065</v>
      </c>
      <c r="J928" s="168"/>
      <c r="K928" s="169"/>
    </row>
    <row r="929" spans="1:11" ht="38.25" outlineLevel="2">
      <c r="A929" s="76"/>
      <c r="B929" s="35" t="s">
        <v>94</v>
      </c>
      <c r="C929" s="141" t="s">
        <v>768</v>
      </c>
      <c r="D929" s="170"/>
      <c r="E929" s="170"/>
      <c r="F929" s="170"/>
      <c r="G929" s="170"/>
      <c r="H929" s="170"/>
      <c r="I929" s="39" t="s">
        <v>1753</v>
      </c>
      <c r="J929" s="168"/>
      <c r="K929" s="169"/>
    </row>
    <row r="930" spans="1:8" ht="12.75">
      <c r="A930" s="68"/>
      <c r="D930" s="1">
        <f>SUM(D16,D33,D76,D101,D170,D178,D299,D719,D741,D888,D892,D915)</f>
        <v>0</v>
      </c>
      <c r="E930" s="1">
        <f>SUM(E16,E33,E76,E101,E170,E178,E299,E719,E741,E888,E892,E915)</f>
        <v>1</v>
      </c>
      <c r="F930" s="1">
        <f>SUM(F16,F33,F76,F101,F170,F178,F299,F719,F741,F888,F892,F915)</f>
        <v>0</v>
      </c>
      <c r="G930" s="1">
        <f>SUM(G16,G33,G76,G101,G170,G178,G299,G719,G741,G888,G892,G915)</f>
        <v>0</v>
      </c>
      <c r="H930" s="1">
        <f>SUM(H16,H33,H76,H101,H170,H178,H299,H719,H741,H888,H892,H915)</f>
        <v>0</v>
      </c>
    </row>
  </sheetData>
  <sheetProtection selectLockedCells="1"/>
  <autoFilter ref="A15:B930"/>
  <mergeCells count="1768">
    <mergeCell ref="D740:H740"/>
    <mergeCell ref="J928:K928"/>
    <mergeCell ref="J929:K929"/>
    <mergeCell ref="J924:K924"/>
    <mergeCell ref="J925:K925"/>
    <mergeCell ref="J926:K926"/>
    <mergeCell ref="J927:K927"/>
    <mergeCell ref="J920:K920"/>
    <mergeCell ref="J921:K921"/>
    <mergeCell ref="J922:K922"/>
    <mergeCell ref="J923:K923"/>
    <mergeCell ref="J916:K916"/>
    <mergeCell ref="J917:K917"/>
    <mergeCell ref="J918:K918"/>
    <mergeCell ref="J919:K919"/>
    <mergeCell ref="J912:K912"/>
    <mergeCell ref="J913:K913"/>
    <mergeCell ref="J914:K914"/>
    <mergeCell ref="J915:K915"/>
    <mergeCell ref="J908:K908"/>
    <mergeCell ref="J909:K909"/>
    <mergeCell ref="J910:K910"/>
    <mergeCell ref="J911:K911"/>
    <mergeCell ref="J904:K904"/>
    <mergeCell ref="J905:K905"/>
    <mergeCell ref="J906:K906"/>
    <mergeCell ref="J907:K907"/>
    <mergeCell ref="J900:K900"/>
    <mergeCell ref="J901:K901"/>
    <mergeCell ref="J902:K902"/>
    <mergeCell ref="J903:K903"/>
    <mergeCell ref="J896:K896"/>
    <mergeCell ref="J897:K897"/>
    <mergeCell ref="J898:K898"/>
    <mergeCell ref="J899:K899"/>
    <mergeCell ref="J892:K892"/>
    <mergeCell ref="J893:K893"/>
    <mergeCell ref="J894:K894"/>
    <mergeCell ref="J895:K895"/>
    <mergeCell ref="J888:K888"/>
    <mergeCell ref="J889:K889"/>
    <mergeCell ref="J890:K890"/>
    <mergeCell ref="J891:K891"/>
    <mergeCell ref="J884:K884"/>
    <mergeCell ref="J885:K885"/>
    <mergeCell ref="J886:K886"/>
    <mergeCell ref="J887:K887"/>
    <mergeCell ref="J880:K880"/>
    <mergeCell ref="J881:K881"/>
    <mergeCell ref="J882:K882"/>
    <mergeCell ref="J883:K883"/>
    <mergeCell ref="J876:K876"/>
    <mergeCell ref="J877:K877"/>
    <mergeCell ref="J878:K878"/>
    <mergeCell ref="J879:K879"/>
    <mergeCell ref="J872:K872"/>
    <mergeCell ref="J873:K873"/>
    <mergeCell ref="J874:K874"/>
    <mergeCell ref="J875:K875"/>
    <mergeCell ref="J868:K868"/>
    <mergeCell ref="J869:K869"/>
    <mergeCell ref="J870:K870"/>
    <mergeCell ref="J871:K871"/>
    <mergeCell ref="J864:K864"/>
    <mergeCell ref="J865:K865"/>
    <mergeCell ref="J866:K866"/>
    <mergeCell ref="J867:K867"/>
    <mergeCell ref="J860:K860"/>
    <mergeCell ref="J861:K861"/>
    <mergeCell ref="J862:K862"/>
    <mergeCell ref="J863:K863"/>
    <mergeCell ref="J856:K856"/>
    <mergeCell ref="J857:K857"/>
    <mergeCell ref="J858:K858"/>
    <mergeCell ref="J859:K859"/>
    <mergeCell ref="J852:K852"/>
    <mergeCell ref="J853:K853"/>
    <mergeCell ref="J854:K854"/>
    <mergeCell ref="J855:K855"/>
    <mergeCell ref="J848:K848"/>
    <mergeCell ref="J849:K849"/>
    <mergeCell ref="J850:K850"/>
    <mergeCell ref="J851:K851"/>
    <mergeCell ref="J844:K844"/>
    <mergeCell ref="J845:K845"/>
    <mergeCell ref="J846:K846"/>
    <mergeCell ref="J847:K847"/>
    <mergeCell ref="J840:K840"/>
    <mergeCell ref="J841:K841"/>
    <mergeCell ref="J842:K842"/>
    <mergeCell ref="J843:K843"/>
    <mergeCell ref="J836:K836"/>
    <mergeCell ref="J837:K837"/>
    <mergeCell ref="J838:K838"/>
    <mergeCell ref="J839:K839"/>
    <mergeCell ref="J832:K832"/>
    <mergeCell ref="J833:K833"/>
    <mergeCell ref="J834:K834"/>
    <mergeCell ref="J835:K835"/>
    <mergeCell ref="J828:K828"/>
    <mergeCell ref="J829:K829"/>
    <mergeCell ref="J830:K830"/>
    <mergeCell ref="J831:K831"/>
    <mergeCell ref="J824:K824"/>
    <mergeCell ref="J825:K825"/>
    <mergeCell ref="J826:K826"/>
    <mergeCell ref="J827:K827"/>
    <mergeCell ref="J820:K820"/>
    <mergeCell ref="J821:K821"/>
    <mergeCell ref="J822:K822"/>
    <mergeCell ref="J823:K823"/>
    <mergeCell ref="J816:K816"/>
    <mergeCell ref="J817:K817"/>
    <mergeCell ref="J818:K818"/>
    <mergeCell ref="J819:K819"/>
    <mergeCell ref="J812:K812"/>
    <mergeCell ref="J813:K813"/>
    <mergeCell ref="J814:K814"/>
    <mergeCell ref="J815:K815"/>
    <mergeCell ref="J808:K808"/>
    <mergeCell ref="J809:K809"/>
    <mergeCell ref="J810:K810"/>
    <mergeCell ref="J811:K811"/>
    <mergeCell ref="J805:K805"/>
    <mergeCell ref="J806:K806"/>
    <mergeCell ref="J807:K807"/>
    <mergeCell ref="J801:K801"/>
    <mergeCell ref="J802:K802"/>
    <mergeCell ref="J803:K803"/>
    <mergeCell ref="J804:K804"/>
    <mergeCell ref="J797:K797"/>
    <mergeCell ref="J798:K798"/>
    <mergeCell ref="J799:K799"/>
    <mergeCell ref="J800:K800"/>
    <mergeCell ref="J793:K793"/>
    <mergeCell ref="J794:K794"/>
    <mergeCell ref="J795:K795"/>
    <mergeCell ref="J796:K796"/>
    <mergeCell ref="J790:K790"/>
    <mergeCell ref="J791:K791"/>
    <mergeCell ref="J792:K792"/>
    <mergeCell ref="J786:K786"/>
    <mergeCell ref="J787:K787"/>
    <mergeCell ref="J788:K788"/>
    <mergeCell ref="J789:K789"/>
    <mergeCell ref="J782:K782"/>
    <mergeCell ref="J783:K783"/>
    <mergeCell ref="J784:K784"/>
    <mergeCell ref="J785:K785"/>
    <mergeCell ref="J778:K778"/>
    <mergeCell ref="J779:K779"/>
    <mergeCell ref="J780:K780"/>
    <mergeCell ref="J781:K781"/>
    <mergeCell ref="J774:K774"/>
    <mergeCell ref="J775:K775"/>
    <mergeCell ref="J776:K776"/>
    <mergeCell ref="J777:K777"/>
    <mergeCell ref="J770:K770"/>
    <mergeCell ref="J771:K771"/>
    <mergeCell ref="J772:K772"/>
    <mergeCell ref="J773:K773"/>
    <mergeCell ref="J766:K766"/>
    <mergeCell ref="J767:K767"/>
    <mergeCell ref="J768:K768"/>
    <mergeCell ref="J769:K769"/>
    <mergeCell ref="J762:K762"/>
    <mergeCell ref="J763:K763"/>
    <mergeCell ref="J764:K764"/>
    <mergeCell ref="J765:K765"/>
    <mergeCell ref="J758:K758"/>
    <mergeCell ref="J759:K759"/>
    <mergeCell ref="J760:K760"/>
    <mergeCell ref="J761:K761"/>
    <mergeCell ref="J754:K754"/>
    <mergeCell ref="J755:K755"/>
    <mergeCell ref="J756:K756"/>
    <mergeCell ref="J757:K757"/>
    <mergeCell ref="J750:K750"/>
    <mergeCell ref="J751:K751"/>
    <mergeCell ref="J752:K752"/>
    <mergeCell ref="J753:K753"/>
    <mergeCell ref="J746:K746"/>
    <mergeCell ref="J747:K747"/>
    <mergeCell ref="J748:K748"/>
    <mergeCell ref="J749:K749"/>
    <mergeCell ref="J742:K742"/>
    <mergeCell ref="J743:K743"/>
    <mergeCell ref="J744:K744"/>
    <mergeCell ref="J745:K745"/>
    <mergeCell ref="J741:K741"/>
    <mergeCell ref="J739:K739"/>
    <mergeCell ref="J740:K740"/>
    <mergeCell ref="J735:K735"/>
    <mergeCell ref="J736:K736"/>
    <mergeCell ref="J737:K737"/>
    <mergeCell ref="J738:K738"/>
    <mergeCell ref="J731:K731"/>
    <mergeCell ref="J732:K732"/>
    <mergeCell ref="J733:K733"/>
    <mergeCell ref="J734:K734"/>
    <mergeCell ref="J727:K727"/>
    <mergeCell ref="J728:K728"/>
    <mergeCell ref="J729:K729"/>
    <mergeCell ref="J730:K730"/>
    <mergeCell ref="J723:K723"/>
    <mergeCell ref="J724:K724"/>
    <mergeCell ref="J725:K725"/>
    <mergeCell ref="J726:K726"/>
    <mergeCell ref="J719:K719"/>
    <mergeCell ref="J720:K720"/>
    <mergeCell ref="J721:K721"/>
    <mergeCell ref="J722:K722"/>
    <mergeCell ref="J715:K715"/>
    <mergeCell ref="J716:K716"/>
    <mergeCell ref="J717:K717"/>
    <mergeCell ref="J718:K718"/>
    <mergeCell ref="J711:K711"/>
    <mergeCell ref="J712:K712"/>
    <mergeCell ref="J713:K713"/>
    <mergeCell ref="J714:K714"/>
    <mergeCell ref="J707:K707"/>
    <mergeCell ref="J708:K708"/>
    <mergeCell ref="J709:K709"/>
    <mergeCell ref="J710:K710"/>
    <mergeCell ref="J703:K703"/>
    <mergeCell ref="J704:K704"/>
    <mergeCell ref="J705:K705"/>
    <mergeCell ref="J706:K706"/>
    <mergeCell ref="J699:K699"/>
    <mergeCell ref="J700:K700"/>
    <mergeCell ref="J701:K701"/>
    <mergeCell ref="J702:K702"/>
    <mergeCell ref="J695:K695"/>
    <mergeCell ref="J696:K696"/>
    <mergeCell ref="J697:K697"/>
    <mergeCell ref="J698:K698"/>
    <mergeCell ref="J691:K691"/>
    <mergeCell ref="J692:K692"/>
    <mergeCell ref="J693:K693"/>
    <mergeCell ref="J694:K694"/>
    <mergeCell ref="J687:K687"/>
    <mergeCell ref="J688:K688"/>
    <mergeCell ref="J689:K689"/>
    <mergeCell ref="J690:K690"/>
    <mergeCell ref="J683:K683"/>
    <mergeCell ref="J684:K684"/>
    <mergeCell ref="J685:K685"/>
    <mergeCell ref="J686:K686"/>
    <mergeCell ref="J679:K679"/>
    <mergeCell ref="J680:K680"/>
    <mergeCell ref="J681:K681"/>
    <mergeCell ref="J682:K682"/>
    <mergeCell ref="J675:K675"/>
    <mergeCell ref="J676:K676"/>
    <mergeCell ref="J677:K677"/>
    <mergeCell ref="J678:K678"/>
    <mergeCell ref="J671:K671"/>
    <mergeCell ref="J672:K672"/>
    <mergeCell ref="J673:K673"/>
    <mergeCell ref="J674:K674"/>
    <mergeCell ref="J667:K667"/>
    <mergeCell ref="J668:K668"/>
    <mergeCell ref="J669:K669"/>
    <mergeCell ref="J670:K670"/>
    <mergeCell ref="J663:K663"/>
    <mergeCell ref="J664:K664"/>
    <mergeCell ref="J665:K665"/>
    <mergeCell ref="J666:K666"/>
    <mergeCell ref="J659:K659"/>
    <mergeCell ref="J660:K660"/>
    <mergeCell ref="J661:K661"/>
    <mergeCell ref="J662:K662"/>
    <mergeCell ref="J655:K655"/>
    <mergeCell ref="J656:K656"/>
    <mergeCell ref="J657:K657"/>
    <mergeCell ref="J658:K658"/>
    <mergeCell ref="J651:K651"/>
    <mergeCell ref="J652:K652"/>
    <mergeCell ref="J653:K653"/>
    <mergeCell ref="J654:K654"/>
    <mergeCell ref="J647:K647"/>
    <mergeCell ref="J648:K648"/>
    <mergeCell ref="J649:K649"/>
    <mergeCell ref="J650:K650"/>
    <mergeCell ref="J643:K643"/>
    <mergeCell ref="J644:K644"/>
    <mergeCell ref="J645:K645"/>
    <mergeCell ref="J646:K646"/>
    <mergeCell ref="J639:K639"/>
    <mergeCell ref="J640:K640"/>
    <mergeCell ref="J641:K641"/>
    <mergeCell ref="J642:K642"/>
    <mergeCell ref="J635:K635"/>
    <mergeCell ref="J636:K636"/>
    <mergeCell ref="J637:K637"/>
    <mergeCell ref="J638:K638"/>
    <mergeCell ref="J631:K631"/>
    <mergeCell ref="J632:K632"/>
    <mergeCell ref="J633:K633"/>
    <mergeCell ref="J634:K634"/>
    <mergeCell ref="J627:K627"/>
    <mergeCell ref="J628:K628"/>
    <mergeCell ref="J629:K629"/>
    <mergeCell ref="J630:K630"/>
    <mergeCell ref="J623:K623"/>
    <mergeCell ref="J624:K624"/>
    <mergeCell ref="J625:K625"/>
    <mergeCell ref="J626:K626"/>
    <mergeCell ref="J619:K619"/>
    <mergeCell ref="J620:K620"/>
    <mergeCell ref="J621:K621"/>
    <mergeCell ref="J622:K622"/>
    <mergeCell ref="J615:K615"/>
    <mergeCell ref="J616:K616"/>
    <mergeCell ref="J617:K617"/>
    <mergeCell ref="J618:K618"/>
    <mergeCell ref="J611:K611"/>
    <mergeCell ref="J612:K612"/>
    <mergeCell ref="J613:K613"/>
    <mergeCell ref="J614:K614"/>
    <mergeCell ref="J607:K607"/>
    <mergeCell ref="J610:K610"/>
    <mergeCell ref="J608:K608"/>
    <mergeCell ref="J609:K609"/>
    <mergeCell ref="J603:K603"/>
    <mergeCell ref="J604:K604"/>
    <mergeCell ref="J605:K605"/>
    <mergeCell ref="J606:K606"/>
    <mergeCell ref="J599:K599"/>
    <mergeCell ref="J600:K600"/>
    <mergeCell ref="J601:K601"/>
    <mergeCell ref="J602:K602"/>
    <mergeCell ref="J595:K595"/>
    <mergeCell ref="J596:K596"/>
    <mergeCell ref="J597:K597"/>
    <mergeCell ref="J598:K598"/>
    <mergeCell ref="J591:K591"/>
    <mergeCell ref="J592:K592"/>
    <mergeCell ref="J593:K593"/>
    <mergeCell ref="J594:K594"/>
    <mergeCell ref="J587:K587"/>
    <mergeCell ref="J588:K588"/>
    <mergeCell ref="J589:K589"/>
    <mergeCell ref="J590:K590"/>
    <mergeCell ref="J583:K583"/>
    <mergeCell ref="J584:K584"/>
    <mergeCell ref="J585:K585"/>
    <mergeCell ref="J586:K586"/>
    <mergeCell ref="J579:K579"/>
    <mergeCell ref="J580:K580"/>
    <mergeCell ref="J581:K581"/>
    <mergeCell ref="J582:K582"/>
    <mergeCell ref="J575:K575"/>
    <mergeCell ref="J576:K576"/>
    <mergeCell ref="J577:K577"/>
    <mergeCell ref="J578:K578"/>
    <mergeCell ref="J571:K571"/>
    <mergeCell ref="J572:K572"/>
    <mergeCell ref="J573:K573"/>
    <mergeCell ref="J574:K574"/>
    <mergeCell ref="J567:K567"/>
    <mergeCell ref="J568:K568"/>
    <mergeCell ref="J569:K569"/>
    <mergeCell ref="J570:K570"/>
    <mergeCell ref="J563:K563"/>
    <mergeCell ref="J564:K564"/>
    <mergeCell ref="J565:K565"/>
    <mergeCell ref="J566:K566"/>
    <mergeCell ref="J559:K559"/>
    <mergeCell ref="J560:K560"/>
    <mergeCell ref="J561:K561"/>
    <mergeCell ref="J562:K562"/>
    <mergeCell ref="J555:K555"/>
    <mergeCell ref="J556:K556"/>
    <mergeCell ref="J557:K557"/>
    <mergeCell ref="J558:K558"/>
    <mergeCell ref="J551:K551"/>
    <mergeCell ref="J552:K552"/>
    <mergeCell ref="J553:K553"/>
    <mergeCell ref="J554:K554"/>
    <mergeCell ref="J547:K547"/>
    <mergeCell ref="J548:K548"/>
    <mergeCell ref="J549:K549"/>
    <mergeCell ref="J550:K550"/>
    <mergeCell ref="J543:K543"/>
    <mergeCell ref="J544:K544"/>
    <mergeCell ref="J545:K545"/>
    <mergeCell ref="J546:K546"/>
    <mergeCell ref="J539:K539"/>
    <mergeCell ref="J540:K540"/>
    <mergeCell ref="J541:K541"/>
    <mergeCell ref="J542:K542"/>
    <mergeCell ref="J535:K535"/>
    <mergeCell ref="J536:K536"/>
    <mergeCell ref="J537:K537"/>
    <mergeCell ref="J538:K538"/>
    <mergeCell ref="J531:K531"/>
    <mergeCell ref="J532:K532"/>
    <mergeCell ref="J533:K533"/>
    <mergeCell ref="J534:K534"/>
    <mergeCell ref="J527:K527"/>
    <mergeCell ref="J528:K528"/>
    <mergeCell ref="J529:K529"/>
    <mergeCell ref="J530:K530"/>
    <mergeCell ref="J523:K523"/>
    <mergeCell ref="J524:K524"/>
    <mergeCell ref="J525:K525"/>
    <mergeCell ref="J526:K526"/>
    <mergeCell ref="J519:K519"/>
    <mergeCell ref="J520:K520"/>
    <mergeCell ref="J521:K521"/>
    <mergeCell ref="J522:K522"/>
    <mergeCell ref="J515:K515"/>
    <mergeCell ref="J516:K516"/>
    <mergeCell ref="J517:K517"/>
    <mergeCell ref="J518:K518"/>
    <mergeCell ref="J511:K511"/>
    <mergeCell ref="J512:K512"/>
    <mergeCell ref="J513:K513"/>
    <mergeCell ref="J514:K514"/>
    <mergeCell ref="J507:K507"/>
    <mergeCell ref="J508:K508"/>
    <mergeCell ref="J509:K509"/>
    <mergeCell ref="J510:K510"/>
    <mergeCell ref="J503:K503"/>
    <mergeCell ref="J504:K504"/>
    <mergeCell ref="J505:K505"/>
    <mergeCell ref="J506:K506"/>
    <mergeCell ref="J499:K499"/>
    <mergeCell ref="J500:K500"/>
    <mergeCell ref="J501:K501"/>
    <mergeCell ref="J502:K502"/>
    <mergeCell ref="J495:K495"/>
    <mergeCell ref="J496:K496"/>
    <mergeCell ref="J497:K497"/>
    <mergeCell ref="J498:K498"/>
    <mergeCell ref="J491:K491"/>
    <mergeCell ref="J492:K492"/>
    <mergeCell ref="J493:K493"/>
    <mergeCell ref="J494:K494"/>
    <mergeCell ref="J487:K487"/>
    <mergeCell ref="J488:K488"/>
    <mergeCell ref="J489:K489"/>
    <mergeCell ref="J490:K490"/>
    <mergeCell ref="J483:K483"/>
    <mergeCell ref="J484:K484"/>
    <mergeCell ref="J485:K485"/>
    <mergeCell ref="J486:K486"/>
    <mergeCell ref="J479:K479"/>
    <mergeCell ref="J480:K480"/>
    <mergeCell ref="J481:K481"/>
    <mergeCell ref="J482:K482"/>
    <mergeCell ref="J475:K475"/>
    <mergeCell ref="J476:K476"/>
    <mergeCell ref="J477:K477"/>
    <mergeCell ref="J478:K478"/>
    <mergeCell ref="J471:K471"/>
    <mergeCell ref="J472:K472"/>
    <mergeCell ref="J473:K473"/>
    <mergeCell ref="J474:K474"/>
    <mergeCell ref="J467:K467"/>
    <mergeCell ref="J468:K468"/>
    <mergeCell ref="J469:K469"/>
    <mergeCell ref="J470:K470"/>
    <mergeCell ref="J463:K463"/>
    <mergeCell ref="J464:K464"/>
    <mergeCell ref="J465:K465"/>
    <mergeCell ref="J466:K466"/>
    <mergeCell ref="J459:K459"/>
    <mergeCell ref="J460:K460"/>
    <mergeCell ref="J461:K461"/>
    <mergeCell ref="J462:K462"/>
    <mergeCell ref="J455:K455"/>
    <mergeCell ref="J456:K456"/>
    <mergeCell ref="J457:K457"/>
    <mergeCell ref="J458:K458"/>
    <mergeCell ref="J451:K451"/>
    <mergeCell ref="J452:K452"/>
    <mergeCell ref="J453:K453"/>
    <mergeCell ref="J454:K454"/>
    <mergeCell ref="J447:K447"/>
    <mergeCell ref="J448:K448"/>
    <mergeCell ref="J449:K449"/>
    <mergeCell ref="J450:K450"/>
    <mergeCell ref="J443:K443"/>
    <mergeCell ref="J444:K444"/>
    <mergeCell ref="J445:K445"/>
    <mergeCell ref="J446:K446"/>
    <mergeCell ref="J439:K439"/>
    <mergeCell ref="J440:K440"/>
    <mergeCell ref="J441:K441"/>
    <mergeCell ref="J442:K442"/>
    <mergeCell ref="J435:K435"/>
    <mergeCell ref="J436:K436"/>
    <mergeCell ref="J437:K437"/>
    <mergeCell ref="J438:K438"/>
    <mergeCell ref="J431:K431"/>
    <mergeCell ref="J432:K432"/>
    <mergeCell ref="J433:K433"/>
    <mergeCell ref="J434:K434"/>
    <mergeCell ref="J427:K427"/>
    <mergeCell ref="J428:K428"/>
    <mergeCell ref="J429:K429"/>
    <mergeCell ref="J430:K430"/>
    <mergeCell ref="J423:K423"/>
    <mergeCell ref="J424:K424"/>
    <mergeCell ref="J425:K425"/>
    <mergeCell ref="J426:K426"/>
    <mergeCell ref="J419:K419"/>
    <mergeCell ref="J420:K420"/>
    <mergeCell ref="J421:K421"/>
    <mergeCell ref="J422:K422"/>
    <mergeCell ref="J415:K415"/>
    <mergeCell ref="J416:K416"/>
    <mergeCell ref="J417:K417"/>
    <mergeCell ref="J418:K418"/>
    <mergeCell ref="J411:K411"/>
    <mergeCell ref="J412:K412"/>
    <mergeCell ref="J413:K413"/>
    <mergeCell ref="J414:K414"/>
    <mergeCell ref="J407:K407"/>
    <mergeCell ref="J408:K408"/>
    <mergeCell ref="J409:K409"/>
    <mergeCell ref="J410:K410"/>
    <mergeCell ref="J403:K403"/>
    <mergeCell ref="J404:K404"/>
    <mergeCell ref="J405:K405"/>
    <mergeCell ref="J406:K406"/>
    <mergeCell ref="J399:K399"/>
    <mergeCell ref="J400:K400"/>
    <mergeCell ref="J401:K401"/>
    <mergeCell ref="J402:K402"/>
    <mergeCell ref="J395:K395"/>
    <mergeCell ref="J396:K396"/>
    <mergeCell ref="J397:K397"/>
    <mergeCell ref="J398:K398"/>
    <mergeCell ref="J391:K391"/>
    <mergeCell ref="J392:K392"/>
    <mergeCell ref="J393:K393"/>
    <mergeCell ref="J394:K394"/>
    <mergeCell ref="J387:K387"/>
    <mergeCell ref="J388:K388"/>
    <mergeCell ref="J389:K389"/>
    <mergeCell ref="J390:K390"/>
    <mergeCell ref="J383:K383"/>
    <mergeCell ref="J384:K384"/>
    <mergeCell ref="J385:K385"/>
    <mergeCell ref="J386:K386"/>
    <mergeCell ref="J379:K379"/>
    <mergeCell ref="J380:K380"/>
    <mergeCell ref="J381:K381"/>
    <mergeCell ref="J382:K382"/>
    <mergeCell ref="J375:K375"/>
    <mergeCell ref="J376:K376"/>
    <mergeCell ref="J377:K377"/>
    <mergeCell ref="J378:K378"/>
    <mergeCell ref="J371:K371"/>
    <mergeCell ref="J372:K372"/>
    <mergeCell ref="J373:K373"/>
    <mergeCell ref="J374:K374"/>
    <mergeCell ref="J367:K367"/>
    <mergeCell ref="J368:K368"/>
    <mergeCell ref="J369:K369"/>
    <mergeCell ref="J370:K370"/>
    <mergeCell ref="J363:K363"/>
    <mergeCell ref="J364:K364"/>
    <mergeCell ref="J365:K365"/>
    <mergeCell ref="J366:K366"/>
    <mergeCell ref="J359:K359"/>
    <mergeCell ref="J360:K360"/>
    <mergeCell ref="J361:K361"/>
    <mergeCell ref="J362:K362"/>
    <mergeCell ref="J355:K355"/>
    <mergeCell ref="J356:K356"/>
    <mergeCell ref="J357:K357"/>
    <mergeCell ref="J358:K358"/>
    <mergeCell ref="J351:K351"/>
    <mergeCell ref="J352:K352"/>
    <mergeCell ref="J353:K353"/>
    <mergeCell ref="J354:K354"/>
    <mergeCell ref="J347:K347"/>
    <mergeCell ref="J348:K348"/>
    <mergeCell ref="J349:K349"/>
    <mergeCell ref="J350:K350"/>
    <mergeCell ref="J343:K343"/>
    <mergeCell ref="J344:K344"/>
    <mergeCell ref="J345:K345"/>
    <mergeCell ref="J346:K346"/>
    <mergeCell ref="J339:K339"/>
    <mergeCell ref="J340:K340"/>
    <mergeCell ref="J341:K341"/>
    <mergeCell ref="J342:K342"/>
    <mergeCell ref="J335:K335"/>
    <mergeCell ref="J336:K336"/>
    <mergeCell ref="J337:K337"/>
    <mergeCell ref="J338:K338"/>
    <mergeCell ref="J331:K331"/>
    <mergeCell ref="J332:K332"/>
    <mergeCell ref="J333:K333"/>
    <mergeCell ref="J334:K334"/>
    <mergeCell ref="J327:K327"/>
    <mergeCell ref="J328:K328"/>
    <mergeCell ref="J329:K329"/>
    <mergeCell ref="J330:K330"/>
    <mergeCell ref="J323:K323"/>
    <mergeCell ref="J324:K324"/>
    <mergeCell ref="J325:K325"/>
    <mergeCell ref="J326:K326"/>
    <mergeCell ref="J319:K319"/>
    <mergeCell ref="J320:K320"/>
    <mergeCell ref="J321:K321"/>
    <mergeCell ref="J322:K322"/>
    <mergeCell ref="J315:K315"/>
    <mergeCell ref="J316:K316"/>
    <mergeCell ref="J317:K317"/>
    <mergeCell ref="J318:K318"/>
    <mergeCell ref="J311:K311"/>
    <mergeCell ref="J312:K312"/>
    <mergeCell ref="J313:K313"/>
    <mergeCell ref="J314:K314"/>
    <mergeCell ref="J307:K307"/>
    <mergeCell ref="J308:K308"/>
    <mergeCell ref="J309:K309"/>
    <mergeCell ref="J310:K310"/>
    <mergeCell ref="J303:K303"/>
    <mergeCell ref="J304:K304"/>
    <mergeCell ref="J305:K305"/>
    <mergeCell ref="J306:K306"/>
    <mergeCell ref="J299:K299"/>
    <mergeCell ref="J300:K300"/>
    <mergeCell ref="J301:K301"/>
    <mergeCell ref="J302:K302"/>
    <mergeCell ref="J295:K295"/>
    <mergeCell ref="J296:K296"/>
    <mergeCell ref="J297:K297"/>
    <mergeCell ref="J298:K298"/>
    <mergeCell ref="J291:K291"/>
    <mergeCell ref="J292:K292"/>
    <mergeCell ref="J293:K293"/>
    <mergeCell ref="J294:K294"/>
    <mergeCell ref="J287:K287"/>
    <mergeCell ref="J288:K288"/>
    <mergeCell ref="J289:K289"/>
    <mergeCell ref="J290:K290"/>
    <mergeCell ref="J283:K283"/>
    <mergeCell ref="J284:K284"/>
    <mergeCell ref="J285:K285"/>
    <mergeCell ref="J286:K286"/>
    <mergeCell ref="J279:K279"/>
    <mergeCell ref="J280:K280"/>
    <mergeCell ref="J281:K281"/>
    <mergeCell ref="J282:K282"/>
    <mergeCell ref="J275:K275"/>
    <mergeCell ref="J276:K276"/>
    <mergeCell ref="J277:K277"/>
    <mergeCell ref="J278:K278"/>
    <mergeCell ref="J271:K271"/>
    <mergeCell ref="J272:K272"/>
    <mergeCell ref="J273:K273"/>
    <mergeCell ref="J274:K274"/>
    <mergeCell ref="J267:K267"/>
    <mergeCell ref="J268:K268"/>
    <mergeCell ref="J269:K269"/>
    <mergeCell ref="J270:K270"/>
    <mergeCell ref="J263:K263"/>
    <mergeCell ref="J264:K264"/>
    <mergeCell ref="J265:K265"/>
    <mergeCell ref="J266:K266"/>
    <mergeCell ref="J259:K259"/>
    <mergeCell ref="J260:K260"/>
    <mergeCell ref="J261:K261"/>
    <mergeCell ref="J262:K262"/>
    <mergeCell ref="J255:K255"/>
    <mergeCell ref="J256:K256"/>
    <mergeCell ref="J257:K257"/>
    <mergeCell ref="J258:K258"/>
    <mergeCell ref="J251:K251"/>
    <mergeCell ref="J252:K252"/>
    <mergeCell ref="J253:K253"/>
    <mergeCell ref="J254:K254"/>
    <mergeCell ref="J247:K247"/>
    <mergeCell ref="J248:K248"/>
    <mergeCell ref="J249:K249"/>
    <mergeCell ref="J250:K250"/>
    <mergeCell ref="J243:K243"/>
    <mergeCell ref="J244:K244"/>
    <mergeCell ref="J245:K245"/>
    <mergeCell ref="J246:K246"/>
    <mergeCell ref="J239:K239"/>
    <mergeCell ref="J240:K240"/>
    <mergeCell ref="J241:K241"/>
    <mergeCell ref="J242:K242"/>
    <mergeCell ref="J235:K235"/>
    <mergeCell ref="J236:K236"/>
    <mergeCell ref="J237:K237"/>
    <mergeCell ref="J238:K238"/>
    <mergeCell ref="J231:K231"/>
    <mergeCell ref="J232:K232"/>
    <mergeCell ref="J233:K233"/>
    <mergeCell ref="J234:K234"/>
    <mergeCell ref="J227:K227"/>
    <mergeCell ref="J228:K228"/>
    <mergeCell ref="J229:K229"/>
    <mergeCell ref="J230:K230"/>
    <mergeCell ref="J223:K223"/>
    <mergeCell ref="J224:K224"/>
    <mergeCell ref="J225:K225"/>
    <mergeCell ref="J226:K226"/>
    <mergeCell ref="J219:K219"/>
    <mergeCell ref="J220:K220"/>
    <mergeCell ref="J221:K221"/>
    <mergeCell ref="J222:K222"/>
    <mergeCell ref="J215:K215"/>
    <mergeCell ref="J216:K216"/>
    <mergeCell ref="J217:K217"/>
    <mergeCell ref="J218:K218"/>
    <mergeCell ref="J211:K211"/>
    <mergeCell ref="J212:K212"/>
    <mergeCell ref="J213:K213"/>
    <mergeCell ref="J214:K214"/>
    <mergeCell ref="J207:K207"/>
    <mergeCell ref="J208:K208"/>
    <mergeCell ref="J209:K209"/>
    <mergeCell ref="J210:K210"/>
    <mergeCell ref="J203:K203"/>
    <mergeCell ref="J204:K204"/>
    <mergeCell ref="J205:K205"/>
    <mergeCell ref="J206:K206"/>
    <mergeCell ref="J199:K199"/>
    <mergeCell ref="J200:K200"/>
    <mergeCell ref="J201:K201"/>
    <mergeCell ref="J202:K202"/>
    <mergeCell ref="J195:K195"/>
    <mergeCell ref="J196:K196"/>
    <mergeCell ref="J197:K197"/>
    <mergeCell ref="J198:K198"/>
    <mergeCell ref="J191:K191"/>
    <mergeCell ref="J192:K192"/>
    <mergeCell ref="J193:K193"/>
    <mergeCell ref="J194:K194"/>
    <mergeCell ref="J187:K187"/>
    <mergeCell ref="J188:K188"/>
    <mergeCell ref="J189:K189"/>
    <mergeCell ref="J190:K190"/>
    <mergeCell ref="J183:K183"/>
    <mergeCell ref="J184:K184"/>
    <mergeCell ref="J185:K185"/>
    <mergeCell ref="J186:K186"/>
    <mergeCell ref="J179:K179"/>
    <mergeCell ref="J180:K180"/>
    <mergeCell ref="J181:K181"/>
    <mergeCell ref="J182:K182"/>
    <mergeCell ref="J175:K175"/>
    <mergeCell ref="J176:K176"/>
    <mergeCell ref="J177:K177"/>
    <mergeCell ref="J178:K178"/>
    <mergeCell ref="J171:K171"/>
    <mergeCell ref="J172:K172"/>
    <mergeCell ref="J173:K173"/>
    <mergeCell ref="J174:K174"/>
    <mergeCell ref="J167:K167"/>
    <mergeCell ref="J168:K168"/>
    <mergeCell ref="J169:K169"/>
    <mergeCell ref="J170:K170"/>
    <mergeCell ref="J163:K163"/>
    <mergeCell ref="J164:K164"/>
    <mergeCell ref="J165:K165"/>
    <mergeCell ref="J166:K166"/>
    <mergeCell ref="J159:K159"/>
    <mergeCell ref="J160:K160"/>
    <mergeCell ref="J161:K161"/>
    <mergeCell ref="J162:K162"/>
    <mergeCell ref="J155:K155"/>
    <mergeCell ref="J156:K156"/>
    <mergeCell ref="J157:K157"/>
    <mergeCell ref="J158:K158"/>
    <mergeCell ref="J151:K151"/>
    <mergeCell ref="J152:K152"/>
    <mergeCell ref="J153:K153"/>
    <mergeCell ref="J154:K154"/>
    <mergeCell ref="J147:K147"/>
    <mergeCell ref="J148:K148"/>
    <mergeCell ref="J149:K149"/>
    <mergeCell ref="J150:K150"/>
    <mergeCell ref="J143:K143"/>
    <mergeCell ref="J144:K144"/>
    <mergeCell ref="J145:K145"/>
    <mergeCell ref="J146:K146"/>
    <mergeCell ref="J139:K139"/>
    <mergeCell ref="J140:K140"/>
    <mergeCell ref="J141:K141"/>
    <mergeCell ref="J142:K142"/>
    <mergeCell ref="J135:K135"/>
    <mergeCell ref="J136:K136"/>
    <mergeCell ref="J137:K137"/>
    <mergeCell ref="J138:K138"/>
    <mergeCell ref="J131:K131"/>
    <mergeCell ref="J132:K132"/>
    <mergeCell ref="J133:K133"/>
    <mergeCell ref="J134:K134"/>
    <mergeCell ref="J127:K127"/>
    <mergeCell ref="J128:K128"/>
    <mergeCell ref="J129:K129"/>
    <mergeCell ref="J130:K130"/>
    <mergeCell ref="J123:K123"/>
    <mergeCell ref="J124:K124"/>
    <mergeCell ref="J125:K125"/>
    <mergeCell ref="J126:K126"/>
    <mergeCell ref="J119:K119"/>
    <mergeCell ref="J120:K120"/>
    <mergeCell ref="J121:K121"/>
    <mergeCell ref="J122:K122"/>
    <mergeCell ref="J115:K115"/>
    <mergeCell ref="J116:K116"/>
    <mergeCell ref="J117:K117"/>
    <mergeCell ref="J118:K118"/>
    <mergeCell ref="J111:K111"/>
    <mergeCell ref="J112:K112"/>
    <mergeCell ref="J113:K113"/>
    <mergeCell ref="J114:K114"/>
    <mergeCell ref="J107:K107"/>
    <mergeCell ref="J108:K108"/>
    <mergeCell ref="J109:K109"/>
    <mergeCell ref="J110:K110"/>
    <mergeCell ref="J103:K103"/>
    <mergeCell ref="J104:K104"/>
    <mergeCell ref="J105:K105"/>
    <mergeCell ref="J106:K106"/>
    <mergeCell ref="J99:K99"/>
    <mergeCell ref="J100:K100"/>
    <mergeCell ref="J101:K101"/>
    <mergeCell ref="J102:K102"/>
    <mergeCell ref="J95:K95"/>
    <mergeCell ref="J96:K96"/>
    <mergeCell ref="J97:K97"/>
    <mergeCell ref="J98:K98"/>
    <mergeCell ref="J91:K91"/>
    <mergeCell ref="J92:K92"/>
    <mergeCell ref="J93:K93"/>
    <mergeCell ref="J94:K94"/>
    <mergeCell ref="J87:K87"/>
    <mergeCell ref="J88:K88"/>
    <mergeCell ref="J89:K89"/>
    <mergeCell ref="J90:K90"/>
    <mergeCell ref="J83:K83"/>
    <mergeCell ref="J84:K84"/>
    <mergeCell ref="J85:K85"/>
    <mergeCell ref="J86:K86"/>
    <mergeCell ref="J79:K79"/>
    <mergeCell ref="J80:K80"/>
    <mergeCell ref="J81:K81"/>
    <mergeCell ref="J82:K82"/>
    <mergeCell ref="J75:K75"/>
    <mergeCell ref="J76:K76"/>
    <mergeCell ref="J77:K77"/>
    <mergeCell ref="J78:K78"/>
    <mergeCell ref="J71:K71"/>
    <mergeCell ref="J72:K72"/>
    <mergeCell ref="J73:K73"/>
    <mergeCell ref="J74:K74"/>
    <mergeCell ref="J67:K67"/>
    <mergeCell ref="J68:K68"/>
    <mergeCell ref="J69:K69"/>
    <mergeCell ref="J70:K70"/>
    <mergeCell ref="J63:K63"/>
    <mergeCell ref="J64:K64"/>
    <mergeCell ref="J65:K65"/>
    <mergeCell ref="J66:K66"/>
    <mergeCell ref="J59:K59"/>
    <mergeCell ref="J60:K60"/>
    <mergeCell ref="J61:K61"/>
    <mergeCell ref="J62:K62"/>
    <mergeCell ref="J55:K55"/>
    <mergeCell ref="J56:K56"/>
    <mergeCell ref="J57:K57"/>
    <mergeCell ref="J58:K58"/>
    <mergeCell ref="J51:K51"/>
    <mergeCell ref="J52:K52"/>
    <mergeCell ref="J53:K53"/>
    <mergeCell ref="J54:K54"/>
    <mergeCell ref="J47:K47"/>
    <mergeCell ref="J48:K48"/>
    <mergeCell ref="J49:K49"/>
    <mergeCell ref="J50:K50"/>
    <mergeCell ref="J43:K43"/>
    <mergeCell ref="J44:K44"/>
    <mergeCell ref="J45:K45"/>
    <mergeCell ref="J46:K46"/>
    <mergeCell ref="J39:K39"/>
    <mergeCell ref="J40:K40"/>
    <mergeCell ref="J41:K41"/>
    <mergeCell ref="J42:K42"/>
    <mergeCell ref="J35:K35"/>
    <mergeCell ref="J36:K36"/>
    <mergeCell ref="J37:K37"/>
    <mergeCell ref="J38:K38"/>
    <mergeCell ref="J31:K31"/>
    <mergeCell ref="J32:K32"/>
    <mergeCell ref="J33:K33"/>
    <mergeCell ref="J34:K34"/>
    <mergeCell ref="J27:K27"/>
    <mergeCell ref="J28:K28"/>
    <mergeCell ref="J29:K29"/>
    <mergeCell ref="J30:K30"/>
    <mergeCell ref="J23:K23"/>
    <mergeCell ref="J24:K24"/>
    <mergeCell ref="J25:K25"/>
    <mergeCell ref="J26:K26"/>
    <mergeCell ref="J19:K19"/>
    <mergeCell ref="J20:K20"/>
    <mergeCell ref="J21:K21"/>
    <mergeCell ref="J22:K22"/>
    <mergeCell ref="J14:K14"/>
    <mergeCell ref="J16:K16"/>
    <mergeCell ref="J17:K17"/>
    <mergeCell ref="J18:K18"/>
    <mergeCell ref="D813:H813"/>
    <mergeCell ref="D793:H793"/>
    <mergeCell ref="D778:H778"/>
    <mergeCell ref="D780:H780"/>
    <mergeCell ref="D779:H779"/>
    <mergeCell ref="D789:H789"/>
    <mergeCell ref="D782:H782"/>
    <mergeCell ref="D785:H785"/>
    <mergeCell ref="D807:H807"/>
    <mergeCell ref="D795:H795"/>
    <mergeCell ref="D568:H568"/>
    <mergeCell ref="D560:H560"/>
    <mergeCell ref="D555:H555"/>
    <mergeCell ref="D564:H564"/>
    <mergeCell ref="D566:H566"/>
    <mergeCell ref="D556:H556"/>
    <mergeCell ref="D562:H562"/>
    <mergeCell ref="D558:H558"/>
    <mergeCell ref="D561:H561"/>
    <mergeCell ref="D521:H521"/>
    <mergeCell ref="D501:H501"/>
    <mergeCell ref="D525:H525"/>
    <mergeCell ref="D505:H505"/>
    <mergeCell ref="D519:H519"/>
    <mergeCell ref="D520:H520"/>
    <mergeCell ref="D511:H511"/>
    <mergeCell ref="D503:H503"/>
    <mergeCell ref="D523:H523"/>
    <mergeCell ref="D524:H524"/>
    <mergeCell ref="A1:I1"/>
    <mergeCell ref="D705:H705"/>
    <mergeCell ref="D698:H698"/>
    <mergeCell ref="D699:H699"/>
    <mergeCell ref="D518:H518"/>
    <mergeCell ref="D686:H686"/>
    <mergeCell ref="D217:H217"/>
    <mergeCell ref="D79:H79"/>
    <mergeCell ref="D703:H703"/>
    <mergeCell ref="D687:H687"/>
    <mergeCell ref="D627:H627"/>
    <mergeCell ref="D622:H622"/>
    <mergeCell ref="D522:H522"/>
    <mergeCell ref="D621:H621"/>
    <mergeCell ref="D585:H585"/>
    <mergeCell ref="D535:H535"/>
    <mergeCell ref="D526:H526"/>
    <mergeCell ref="D544:H544"/>
    <mergeCell ref="D541:H541"/>
    <mergeCell ref="D563:H563"/>
    <mergeCell ref="D674:H674"/>
    <mergeCell ref="D722:H722"/>
    <mergeCell ref="D718:H718"/>
    <mergeCell ref="D723:H723"/>
    <mergeCell ref="D714:H714"/>
    <mergeCell ref="D721:H721"/>
    <mergeCell ref="D707:H707"/>
    <mergeCell ref="D710:H710"/>
    <mergeCell ref="D709:H709"/>
    <mergeCell ref="D706:H706"/>
    <mergeCell ref="D652:H652"/>
    <mergeCell ref="D654:H654"/>
    <mergeCell ref="D667:H667"/>
    <mergeCell ref="D668:H668"/>
    <mergeCell ref="D656:H656"/>
    <mergeCell ref="D658:H658"/>
    <mergeCell ref="D655:H655"/>
    <mergeCell ref="D657:H657"/>
    <mergeCell ref="D662:H662"/>
    <mergeCell ref="D653:H653"/>
    <mergeCell ref="D650:H650"/>
    <mergeCell ref="D603:H603"/>
    <mergeCell ref="D605:H605"/>
    <mergeCell ref="D642:H642"/>
    <mergeCell ref="D609:H609"/>
    <mergeCell ref="D623:H623"/>
    <mergeCell ref="D638:H638"/>
    <mergeCell ref="D649:H649"/>
    <mergeCell ref="D626:H626"/>
    <mergeCell ref="D644:H644"/>
    <mergeCell ref="D659:H659"/>
    <mergeCell ref="D660:H660"/>
    <mergeCell ref="D665:H665"/>
    <mergeCell ref="D664:H664"/>
    <mergeCell ref="D756:H756"/>
    <mergeCell ref="D758:H758"/>
    <mergeCell ref="D759:H759"/>
    <mergeCell ref="D749:H749"/>
    <mergeCell ref="D752:H752"/>
    <mergeCell ref="D753:H753"/>
    <mergeCell ref="D757:H757"/>
    <mergeCell ref="D528:H528"/>
    <mergeCell ref="D527:H527"/>
    <mergeCell ref="D532:H532"/>
    <mergeCell ref="D529:H529"/>
    <mergeCell ref="D531:H531"/>
    <mergeCell ref="D530:H530"/>
    <mergeCell ref="D573:H573"/>
    <mergeCell ref="D579:H579"/>
    <mergeCell ref="D574:H574"/>
    <mergeCell ref="D578:H578"/>
    <mergeCell ref="D465:H465"/>
    <mergeCell ref="D472:H472"/>
    <mergeCell ref="D485:H485"/>
    <mergeCell ref="D486:H486"/>
    <mergeCell ref="D471:H471"/>
    <mergeCell ref="D469:H469"/>
    <mergeCell ref="D470:H470"/>
    <mergeCell ref="D473:H473"/>
    <mergeCell ref="D474:H474"/>
    <mergeCell ref="D475:H475"/>
    <mergeCell ref="D461:H461"/>
    <mergeCell ref="D463:H463"/>
    <mergeCell ref="D462:H462"/>
    <mergeCell ref="D436:H436"/>
    <mergeCell ref="D440:H440"/>
    <mergeCell ref="D460:H460"/>
    <mergeCell ref="D456:H456"/>
    <mergeCell ref="D455:H455"/>
    <mergeCell ref="D453:H453"/>
    <mergeCell ref="D459:H459"/>
    <mergeCell ref="D435:H435"/>
    <mergeCell ref="D439:H439"/>
    <mergeCell ref="D441:H441"/>
    <mergeCell ref="D437:H437"/>
    <mergeCell ref="D454:H454"/>
    <mergeCell ref="D444:H444"/>
    <mergeCell ref="D445:H445"/>
    <mergeCell ref="D458:H458"/>
    <mergeCell ref="D446:H446"/>
    <mergeCell ref="D451:H451"/>
    <mergeCell ref="D447:H447"/>
    <mergeCell ref="D452:H452"/>
    <mergeCell ref="D450:H450"/>
    <mergeCell ref="D928:H928"/>
    <mergeCell ref="D631:H631"/>
    <mergeCell ref="D632:H632"/>
    <mergeCell ref="D708:H708"/>
    <mergeCell ref="D702:H702"/>
    <mergeCell ref="D765:H765"/>
    <mergeCell ref="D766:H766"/>
    <mergeCell ref="D771:H771"/>
    <mergeCell ref="D745:H745"/>
    <mergeCell ref="D743:H743"/>
    <mergeCell ref="D388:H388"/>
    <mergeCell ref="D390:H390"/>
    <mergeCell ref="D392:H392"/>
    <mergeCell ref="D391:H391"/>
    <mergeCell ref="D347:H347"/>
    <mergeCell ref="D348:H348"/>
    <mergeCell ref="D385:H385"/>
    <mergeCell ref="D352:H352"/>
    <mergeCell ref="D353:H353"/>
    <mergeCell ref="D355:H355"/>
    <mergeCell ref="D356:H356"/>
    <mergeCell ref="D368:H368"/>
    <mergeCell ref="D369:H369"/>
    <mergeCell ref="D362:H362"/>
    <mergeCell ref="D262:H262"/>
    <mergeCell ref="D259:H259"/>
    <mergeCell ref="D261:H261"/>
    <mergeCell ref="D306:H306"/>
    <mergeCell ref="D273:H273"/>
    <mergeCell ref="D294:H294"/>
    <mergeCell ref="D296:H296"/>
    <mergeCell ref="D295:H295"/>
    <mergeCell ref="D282:H282"/>
    <mergeCell ref="D301:H301"/>
    <mergeCell ref="D235:H235"/>
    <mergeCell ref="D237:H237"/>
    <mergeCell ref="D257:H257"/>
    <mergeCell ref="D243:H243"/>
    <mergeCell ref="D244:H244"/>
    <mergeCell ref="D245:H245"/>
    <mergeCell ref="D246:H246"/>
    <mergeCell ref="D241:H241"/>
    <mergeCell ref="D251:H251"/>
    <mergeCell ref="D254:H254"/>
    <mergeCell ref="D220:H220"/>
    <mergeCell ref="D229:H229"/>
    <mergeCell ref="D226:H226"/>
    <mergeCell ref="D228:H228"/>
    <mergeCell ref="D224:H224"/>
    <mergeCell ref="D227:H227"/>
    <mergeCell ref="D319:H319"/>
    <mergeCell ref="D364:H364"/>
    <mergeCell ref="D367:H367"/>
    <mergeCell ref="D343:H343"/>
    <mergeCell ref="D321:H321"/>
    <mergeCell ref="D336:H336"/>
    <mergeCell ref="D357:H357"/>
    <mergeCell ref="D351:H351"/>
    <mergeCell ref="D320:H320"/>
    <mergeCell ref="D330:H330"/>
    <mergeCell ref="D418:H418"/>
    <mergeCell ref="D419:H419"/>
    <mergeCell ref="D412:H412"/>
    <mergeCell ref="D402:H402"/>
    <mergeCell ref="D403:H403"/>
    <mergeCell ref="D417:H417"/>
    <mergeCell ref="D414:H414"/>
    <mergeCell ref="D415:H415"/>
    <mergeCell ref="D422:H422"/>
    <mergeCell ref="D425:H425"/>
    <mergeCell ref="D427:H427"/>
    <mergeCell ref="D424:H424"/>
    <mergeCell ref="D464:H464"/>
    <mergeCell ref="D401:H401"/>
    <mergeCell ref="D168:H168"/>
    <mergeCell ref="D405:H405"/>
    <mergeCell ref="D411:H411"/>
    <mergeCell ref="D406:H406"/>
    <mergeCell ref="D409:H409"/>
    <mergeCell ref="D410:H410"/>
    <mergeCell ref="D407:H407"/>
    <mergeCell ref="D408:H408"/>
    <mergeCell ref="D487:H487"/>
    <mergeCell ref="D484:H484"/>
    <mergeCell ref="D488:H488"/>
    <mergeCell ref="D495:H495"/>
    <mergeCell ref="D395:H395"/>
    <mergeCell ref="D413:H413"/>
    <mergeCell ref="D337:H337"/>
    <mergeCell ref="D431:H431"/>
    <mergeCell ref="D338:H338"/>
    <mergeCell ref="D426:H426"/>
    <mergeCell ref="D400:H400"/>
    <mergeCell ref="D430:H430"/>
    <mergeCell ref="D423:H423"/>
    <mergeCell ref="D420:H420"/>
    <mergeCell ref="D433:H433"/>
    <mergeCell ref="D428:H428"/>
    <mergeCell ref="D429:H429"/>
    <mergeCell ref="D449:H449"/>
    <mergeCell ref="D448:H448"/>
    <mergeCell ref="D432:H432"/>
    <mergeCell ref="D443:H443"/>
    <mergeCell ref="D434:H434"/>
    <mergeCell ref="D442:H442"/>
    <mergeCell ref="D438:H438"/>
    <mergeCell ref="D499:H499"/>
    <mergeCell ref="D494:H494"/>
    <mergeCell ref="D489:H489"/>
    <mergeCell ref="D490:H490"/>
    <mergeCell ref="D491:H491"/>
    <mergeCell ref="D492:H492"/>
    <mergeCell ref="D498:H498"/>
    <mergeCell ref="D496:H496"/>
    <mergeCell ref="D493:H493"/>
    <mergeCell ref="D570:H570"/>
    <mergeCell ref="D500:H500"/>
    <mergeCell ref="D508:H508"/>
    <mergeCell ref="D507:H507"/>
    <mergeCell ref="D554:H554"/>
    <mergeCell ref="D546:H546"/>
    <mergeCell ref="D515:H515"/>
    <mergeCell ref="D545:H545"/>
    <mergeCell ref="D569:H569"/>
    <mergeCell ref="D552:H552"/>
    <mergeCell ref="D572:H572"/>
    <mergeCell ref="D681:H681"/>
    <mergeCell ref="D693:H693"/>
    <mergeCell ref="D690:H690"/>
    <mergeCell ref="D643:H643"/>
    <mergeCell ref="D651:H651"/>
    <mergeCell ref="D679:H679"/>
    <mergeCell ref="D672:H672"/>
    <mergeCell ref="D675:H675"/>
    <mergeCell ref="D688:H688"/>
    <mergeCell ref="D732:H732"/>
    <mergeCell ref="D726:H726"/>
    <mergeCell ref="D725:H725"/>
    <mergeCell ref="D711:H711"/>
    <mergeCell ref="D712:H712"/>
    <mergeCell ref="D729:H729"/>
    <mergeCell ref="D724:H724"/>
    <mergeCell ref="D728:H728"/>
    <mergeCell ref="D730:H730"/>
    <mergeCell ref="D727:H727"/>
    <mergeCell ref="D697:H697"/>
    <mergeCell ref="D685:H685"/>
    <mergeCell ref="D819:H819"/>
    <mergeCell ref="D816:H816"/>
    <mergeCell ref="D694:H694"/>
    <mergeCell ref="D700:H700"/>
    <mergeCell ref="D701:H701"/>
    <mergeCell ref="D695:H695"/>
    <mergeCell ref="D715:H715"/>
    <mergeCell ref="D704:H704"/>
    <mergeCell ref="D696:H696"/>
    <mergeCell ref="D817:H817"/>
    <mergeCell ref="D841:H841"/>
    <mergeCell ref="D839:H839"/>
    <mergeCell ref="D837:H837"/>
    <mergeCell ref="D713:H713"/>
    <mergeCell ref="D717:H717"/>
    <mergeCell ref="D824:H824"/>
    <mergeCell ref="D825:H825"/>
    <mergeCell ref="D812:H812"/>
    <mergeCell ref="D814:H814"/>
    <mergeCell ref="D869:H869"/>
    <mergeCell ref="D899:H899"/>
    <mergeCell ref="D896:H896"/>
    <mergeCell ref="D855:H855"/>
    <mergeCell ref="D868:H868"/>
    <mergeCell ref="D863:H863"/>
    <mergeCell ref="D864:H864"/>
    <mergeCell ref="D889:H889"/>
    <mergeCell ref="D885:H885"/>
    <mergeCell ref="D886:H886"/>
    <mergeCell ref="D851:H851"/>
    <mergeCell ref="D845:H845"/>
    <mergeCell ref="D852:H852"/>
    <mergeCell ref="D846:H846"/>
    <mergeCell ref="D883:H883"/>
    <mergeCell ref="D882:H882"/>
    <mergeCell ref="D879:H879"/>
    <mergeCell ref="D881:H881"/>
    <mergeCell ref="D872:H872"/>
    <mergeCell ref="D887:H887"/>
    <mergeCell ref="D927:H927"/>
    <mergeCell ref="D923:H923"/>
    <mergeCell ref="D924:H924"/>
    <mergeCell ref="D925:H925"/>
    <mergeCell ref="D926:H926"/>
    <mergeCell ref="D921:H921"/>
    <mergeCell ref="D920:H920"/>
    <mergeCell ref="D922:H922"/>
    <mergeCell ref="D891:H891"/>
    <mergeCell ref="D903:H903"/>
    <mergeCell ref="D911:H911"/>
    <mergeCell ref="D916:H916"/>
    <mergeCell ref="D909:H909"/>
    <mergeCell ref="D912:H912"/>
    <mergeCell ref="D906:H906"/>
    <mergeCell ref="D908:H908"/>
    <mergeCell ref="D913:H913"/>
    <mergeCell ref="D914:H914"/>
    <mergeCell ref="D902:H902"/>
    <mergeCell ref="D900:H900"/>
    <mergeCell ref="D890:H890"/>
    <mergeCell ref="D897:H897"/>
    <mergeCell ref="D893:H893"/>
    <mergeCell ref="D898:H898"/>
    <mergeCell ref="D894:H894"/>
    <mergeCell ref="D895:H895"/>
    <mergeCell ref="D476:H476"/>
    <mergeCell ref="D482:H482"/>
    <mergeCell ref="D483:H483"/>
    <mergeCell ref="D479:H479"/>
    <mergeCell ref="D480:H480"/>
    <mergeCell ref="D481:H481"/>
    <mergeCell ref="D478:H478"/>
    <mergeCell ref="D477:H477"/>
    <mergeCell ref="D818:H818"/>
    <mergeCell ref="D873:H873"/>
    <mergeCell ref="D874:H874"/>
    <mergeCell ref="D877:H877"/>
    <mergeCell ref="D876:H876"/>
    <mergeCell ref="D857:H857"/>
    <mergeCell ref="D830:H830"/>
    <mergeCell ref="D836:H836"/>
    <mergeCell ref="D833:H833"/>
    <mergeCell ref="D834:H834"/>
    <mergeCell ref="D506:H506"/>
    <mergeCell ref="D567:H567"/>
    <mergeCell ref="D870:H870"/>
    <mergeCell ref="D847:H847"/>
    <mergeCell ref="D848:H848"/>
    <mergeCell ref="D835:H835"/>
    <mergeCell ref="D854:H854"/>
    <mergeCell ref="D849:H849"/>
    <mergeCell ref="D843:H843"/>
    <mergeCell ref="D691:H691"/>
    <mergeCell ref="D917:H917"/>
    <mergeCell ref="D613:H613"/>
    <mergeCell ref="D614:H614"/>
    <mergeCell ref="D616:H616"/>
    <mergeCell ref="D630:H630"/>
    <mergeCell ref="D832:H832"/>
    <mergeCell ref="D844:H844"/>
    <mergeCell ref="D838:H838"/>
    <mergeCell ref="D770:H770"/>
    <mergeCell ref="D871:H871"/>
    <mergeCell ref="D884:H884"/>
    <mergeCell ref="D880:H880"/>
    <mergeCell ref="D875:H875"/>
    <mergeCell ref="D856:H856"/>
    <mergeCell ref="D867:H867"/>
    <mergeCell ref="D861:H861"/>
    <mergeCell ref="D860:H860"/>
    <mergeCell ref="D859:H859"/>
    <mergeCell ref="D858:H858"/>
    <mergeCell ref="D866:H866"/>
    <mergeCell ref="D689:H689"/>
    <mergeCell ref="D684:H684"/>
    <mergeCell ref="D775:H775"/>
    <mergeCell ref="D746:H746"/>
    <mergeCell ref="D748:H748"/>
    <mergeCell ref="D750:H750"/>
    <mergeCell ref="D755:H755"/>
    <mergeCell ref="D751:H751"/>
    <mergeCell ref="D754:H754"/>
    <mergeCell ref="D772:H772"/>
    <mergeCell ref="D683:H683"/>
    <mergeCell ref="D676:H676"/>
    <mergeCell ref="D773:H773"/>
    <mergeCell ref="D747:H747"/>
    <mergeCell ref="D763:H763"/>
    <mergeCell ref="D768:H768"/>
    <mergeCell ref="D767:H767"/>
    <mergeCell ref="D762:H762"/>
    <mergeCell ref="D760:H760"/>
    <mergeCell ref="D692:H692"/>
    <mergeCell ref="D806:H806"/>
    <mergeCell ref="D811:H811"/>
    <mergeCell ref="D774:H774"/>
    <mergeCell ref="D777:H777"/>
    <mergeCell ref="D808:H808"/>
    <mergeCell ref="D805:H805"/>
    <mergeCell ref="D796:H796"/>
    <mergeCell ref="D783:H783"/>
    <mergeCell ref="D784:H784"/>
    <mergeCell ref="D776:H776"/>
    <mergeCell ref="D786:H786"/>
    <mergeCell ref="D787:H787"/>
    <mergeCell ref="D804:H804"/>
    <mergeCell ref="D822:H822"/>
    <mergeCell ref="D820:H820"/>
    <mergeCell ref="D802:H802"/>
    <mergeCell ref="D801:H801"/>
    <mergeCell ref="D790:H790"/>
    <mergeCell ref="D791:H791"/>
    <mergeCell ref="D792:H792"/>
    <mergeCell ref="D628:H628"/>
    <mergeCell ref="D647:H647"/>
    <mergeCell ref="D634:H634"/>
    <mergeCell ref="D641:H641"/>
    <mergeCell ref="D646:H646"/>
    <mergeCell ref="D636:H636"/>
    <mergeCell ref="D640:H640"/>
    <mergeCell ref="D637:H637"/>
    <mergeCell ref="D639:H639"/>
    <mergeCell ref="D619:H619"/>
    <mergeCell ref="D769:H769"/>
    <mergeCell ref="D764:H764"/>
    <mergeCell ref="D733:H733"/>
    <mergeCell ref="D734:H734"/>
    <mergeCell ref="D736:H736"/>
    <mergeCell ref="D737:H737"/>
    <mergeCell ref="D633:H633"/>
    <mergeCell ref="D761:H761"/>
    <mergeCell ref="D673:H673"/>
    <mergeCell ref="D604:H604"/>
    <mergeCell ref="D606:H606"/>
    <mergeCell ref="D618:H618"/>
    <mergeCell ref="D615:H615"/>
    <mergeCell ref="D617:H617"/>
    <mergeCell ref="D608:H608"/>
    <mergeCell ref="D607:H607"/>
    <mergeCell ref="D612:H612"/>
    <mergeCell ref="D610:H610"/>
    <mergeCell ref="D580:H580"/>
    <mergeCell ref="D577:H577"/>
    <mergeCell ref="D583:H583"/>
    <mergeCell ref="D588:H588"/>
    <mergeCell ref="D584:H584"/>
    <mergeCell ref="D350:H350"/>
    <mergeCell ref="D589:H589"/>
    <mergeCell ref="D346:H346"/>
    <mergeCell ref="D329:H329"/>
    <mergeCell ref="D571:H571"/>
    <mergeCell ref="D547:H547"/>
    <mergeCell ref="D550:H550"/>
    <mergeCell ref="D553:H553"/>
    <mergeCell ref="D551:H551"/>
    <mergeCell ref="D549:H549"/>
    <mergeCell ref="D340:H340"/>
    <mergeCell ref="D341:H341"/>
    <mergeCell ref="D331:H331"/>
    <mergeCell ref="D332:H332"/>
    <mergeCell ref="D334:H334"/>
    <mergeCell ref="D335:H335"/>
    <mergeCell ref="D339:H339"/>
    <mergeCell ref="D314:H314"/>
    <mergeCell ref="D315:H315"/>
    <mergeCell ref="D317:H317"/>
    <mergeCell ref="D318:H318"/>
    <mergeCell ref="D316:H316"/>
    <mergeCell ref="D302:H302"/>
    <mergeCell ref="D304:H304"/>
    <mergeCell ref="D303:H303"/>
    <mergeCell ref="D283:H283"/>
    <mergeCell ref="D298:H298"/>
    <mergeCell ref="D285:H285"/>
    <mergeCell ref="D284:H284"/>
    <mergeCell ref="D291:H291"/>
    <mergeCell ref="D292:H292"/>
    <mergeCell ref="D286:H286"/>
    <mergeCell ref="D274:H274"/>
    <mergeCell ref="D281:H281"/>
    <mergeCell ref="D279:H279"/>
    <mergeCell ref="D276:H276"/>
    <mergeCell ref="D277:H277"/>
    <mergeCell ref="D278:H278"/>
    <mergeCell ref="D280:H280"/>
    <mergeCell ref="D275:H275"/>
    <mergeCell ref="D230:H230"/>
    <mergeCell ref="D231:H231"/>
    <mergeCell ref="D232:H232"/>
    <mergeCell ref="D250:H250"/>
    <mergeCell ref="D233:H233"/>
    <mergeCell ref="D242:H242"/>
    <mergeCell ref="D236:H236"/>
    <mergeCell ref="D239:H239"/>
    <mergeCell ref="D240:H240"/>
    <mergeCell ref="D238:H238"/>
    <mergeCell ref="D208:H208"/>
    <mergeCell ref="D222:H222"/>
    <mergeCell ref="D223:H223"/>
    <mergeCell ref="D221:H221"/>
    <mergeCell ref="D210:H210"/>
    <mergeCell ref="D211:H211"/>
    <mergeCell ref="D212:H212"/>
    <mergeCell ref="D213:H213"/>
    <mergeCell ref="D214:H214"/>
    <mergeCell ref="D216:H216"/>
    <mergeCell ref="D190:H190"/>
    <mergeCell ref="D197:H197"/>
    <mergeCell ref="D205:H205"/>
    <mergeCell ref="D206:H206"/>
    <mergeCell ref="D199:H199"/>
    <mergeCell ref="D200:H200"/>
    <mergeCell ref="D202:H202"/>
    <mergeCell ref="D189:H189"/>
    <mergeCell ref="D207:H207"/>
    <mergeCell ref="D203:H203"/>
    <mergeCell ref="D204:H204"/>
    <mergeCell ref="D198:H198"/>
    <mergeCell ref="D194:H194"/>
    <mergeCell ref="D191:H191"/>
    <mergeCell ref="D192:H192"/>
    <mergeCell ref="D193:H193"/>
    <mergeCell ref="D196:H196"/>
    <mergeCell ref="D183:H183"/>
    <mergeCell ref="D185:H185"/>
    <mergeCell ref="D186:H186"/>
    <mergeCell ref="D188:H188"/>
    <mergeCell ref="D187:H187"/>
    <mergeCell ref="D134:H134"/>
    <mergeCell ref="D182:H182"/>
    <mergeCell ref="D171:H171"/>
    <mergeCell ref="D157:H157"/>
    <mergeCell ref="D161:H161"/>
    <mergeCell ref="D162:H162"/>
    <mergeCell ref="D163:H163"/>
    <mergeCell ref="D172:H172"/>
    <mergeCell ref="D143:H143"/>
    <mergeCell ref="D169:H169"/>
    <mergeCell ref="D117:H117"/>
    <mergeCell ref="D118:H118"/>
    <mergeCell ref="D164:H164"/>
    <mergeCell ref="D158:H158"/>
    <mergeCell ref="D159:H159"/>
    <mergeCell ref="D151:H151"/>
    <mergeCell ref="D154:H154"/>
    <mergeCell ref="D155:H155"/>
    <mergeCell ref="D160:H160"/>
    <mergeCell ref="D137:H137"/>
    <mergeCell ref="D125:H125"/>
    <mergeCell ref="D120:H120"/>
    <mergeCell ref="D122:H122"/>
    <mergeCell ref="D124:H124"/>
    <mergeCell ref="D31:H31"/>
    <mergeCell ref="D123:H123"/>
    <mergeCell ref="D129:H129"/>
    <mergeCell ref="D135:H135"/>
    <mergeCell ref="D130:H130"/>
    <mergeCell ref="D131:H131"/>
    <mergeCell ref="D109:H109"/>
    <mergeCell ref="D110:H110"/>
    <mergeCell ref="D127:H127"/>
    <mergeCell ref="D113:H113"/>
    <mergeCell ref="D103:H103"/>
    <mergeCell ref="D106:H106"/>
    <mergeCell ref="D107:H107"/>
    <mergeCell ref="D108:H108"/>
    <mergeCell ref="D104:H104"/>
    <mergeCell ref="D95:H95"/>
    <mergeCell ref="D97:H97"/>
    <mergeCell ref="D99:H99"/>
    <mergeCell ref="D100:H100"/>
    <mergeCell ref="D98:H98"/>
    <mergeCell ref="D91:H91"/>
    <mergeCell ref="D92:H92"/>
    <mergeCell ref="D93:H93"/>
    <mergeCell ref="D94:H94"/>
    <mergeCell ref="D86:H86"/>
    <mergeCell ref="D87:H87"/>
    <mergeCell ref="D89:H89"/>
    <mergeCell ref="D90:H90"/>
    <mergeCell ref="D80:H80"/>
    <mergeCell ref="D81:H81"/>
    <mergeCell ref="D84:H84"/>
    <mergeCell ref="D85:H85"/>
    <mergeCell ref="D82:H82"/>
    <mergeCell ref="D83:H83"/>
    <mergeCell ref="D66:H66"/>
    <mergeCell ref="D67:H67"/>
    <mergeCell ref="D78:H78"/>
    <mergeCell ref="D64:H64"/>
    <mergeCell ref="D69:H69"/>
    <mergeCell ref="D70:H70"/>
    <mergeCell ref="D71:H71"/>
    <mergeCell ref="D72:H72"/>
    <mergeCell ref="D73:H73"/>
    <mergeCell ref="D74:H74"/>
    <mergeCell ref="D63:H63"/>
    <mergeCell ref="D65:H65"/>
    <mergeCell ref="D57:H57"/>
    <mergeCell ref="D58:H58"/>
    <mergeCell ref="D59:H59"/>
    <mergeCell ref="D62:H62"/>
    <mergeCell ref="D61:H61"/>
    <mergeCell ref="D54:H54"/>
    <mergeCell ref="D55:H55"/>
    <mergeCell ref="D56:H56"/>
    <mergeCell ref="D60:H60"/>
    <mergeCell ref="D51:H51"/>
    <mergeCell ref="D49:H49"/>
    <mergeCell ref="D52:H52"/>
    <mergeCell ref="D53:H53"/>
    <mergeCell ref="D45:H45"/>
    <mergeCell ref="D46:H46"/>
    <mergeCell ref="D48:H48"/>
    <mergeCell ref="D50:H50"/>
    <mergeCell ref="D39:H39"/>
    <mergeCell ref="D42:H42"/>
    <mergeCell ref="D263:H263"/>
    <mergeCell ref="D248:H248"/>
    <mergeCell ref="D260:H260"/>
    <mergeCell ref="D255:H255"/>
    <mergeCell ref="D258:H258"/>
    <mergeCell ref="D256:H256"/>
    <mergeCell ref="D75:H75"/>
    <mergeCell ref="D44:H44"/>
    <mergeCell ref="D249:H249"/>
    <mergeCell ref="D265:H265"/>
    <mergeCell ref="D20:H20"/>
    <mergeCell ref="D25:H25"/>
    <mergeCell ref="D26:H26"/>
    <mergeCell ref="D27:H27"/>
    <mergeCell ref="D21:H21"/>
    <mergeCell ref="D22:H22"/>
    <mergeCell ref="D23:H23"/>
    <mergeCell ref="D38:H38"/>
    <mergeCell ref="D24:H24"/>
    <mergeCell ref="C2:I2"/>
    <mergeCell ref="C3:I3"/>
    <mergeCell ref="D19:H19"/>
    <mergeCell ref="D17:H17"/>
    <mergeCell ref="D12:H12"/>
    <mergeCell ref="A4:I8"/>
    <mergeCell ref="A10:I10"/>
    <mergeCell ref="A9:I9"/>
    <mergeCell ref="C11:I11"/>
    <mergeCell ref="D29:H29"/>
    <mergeCell ref="D28:H28"/>
    <mergeCell ref="D30:H30"/>
    <mergeCell ref="D195:H195"/>
    <mergeCell ref="D32:H32"/>
    <mergeCell ref="D34:H34"/>
    <mergeCell ref="D41:H41"/>
    <mergeCell ref="D40:H40"/>
    <mergeCell ref="D35:H35"/>
    <mergeCell ref="D36:H36"/>
    <mergeCell ref="D267:H267"/>
    <mergeCell ref="D272:H272"/>
    <mergeCell ref="D264:H264"/>
    <mergeCell ref="D270:H270"/>
    <mergeCell ref="D268:H268"/>
    <mergeCell ref="D271:H271"/>
    <mergeCell ref="D266:H266"/>
    <mergeCell ref="D297:H297"/>
    <mergeCell ref="D293:H293"/>
    <mergeCell ref="D289:H289"/>
    <mergeCell ref="D290:H290"/>
    <mergeCell ref="D287:H287"/>
    <mergeCell ref="D288:H288"/>
    <mergeCell ref="D305:H305"/>
    <mergeCell ref="D313:H313"/>
    <mergeCell ref="D307:H307"/>
    <mergeCell ref="D308:H308"/>
    <mergeCell ref="D311:H311"/>
    <mergeCell ref="D312:H312"/>
    <mergeCell ref="D309:H309"/>
    <mergeCell ref="D310:H310"/>
    <mergeCell ref="D322:H322"/>
    <mergeCell ref="D344:H344"/>
    <mergeCell ref="D345:H345"/>
    <mergeCell ref="D342:H342"/>
    <mergeCell ref="D324:H324"/>
    <mergeCell ref="D323:H323"/>
    <mergeCell ref="D326:H326"/>
    <mergeCell ref="D327:H327"/>
    <mergeCell ref="D325:H325"/>
    <mergeCell ref="D333:H333"/>
    <mergeCell ref="D349:H349"/>
    <mergeCell ref="D358:H358"/>
    <mergeCell ref="D354:H354"/>
    <mergeCell ref="D378:H378"/>
    <mergeCell ref="D377:H377"/>
    <mergeCell ref="D373:H373"/>
    <mergeCell ref="D374:H374"/>
    <mergeCell ref="D375:H375"/>
    <mergeCell ref="D376:H376"/>
    <mergeCell ref="D363:H363"/>
    <mergeCell ref="D386:H386"/>
    <mergeCell ref="D387:H387"/>
    <mergeCell ref="D359:H359"/>
    <mergeCell ref="D370:H370"/>
    <mergeCell ref="D371:H371"/>
    <mergeCell ref="D360:H360"/>
    <mergeCell ref="D366:H366"/>
    <mergeCell ref="D365:H365"/>
    <mergeCell ref="D361:H361"/>
    <mergeCell ref="D372:H372"/>
    <mergeCell ref="D379:H379"/>
    <mergeCell ref="D399:H399"/>
    <mergeCell ref="D398:H398"/>
    <mergeCell ref="D380:H380"/>
    <mergeCell ref="D396:H396"/>
    <mergeCell ref="D397:H397"/>
    <mergeCell ref="D394:H394"/>
    <mergeCell ref="D389:H389"/>
    <mergeCell ref="D381:H381"/>
    <mergeCell ref="D393:H393"/>
    <mergeCell ref="D514:H514"/>
    <mergeCell ref="D509:H509"/>
    <mergeCell ref="D512:H512"/>
    <mergeCell ref="D513:H513"/>
    <mergeCell ref="D510:H510"/>
    <mergeCell ref="D517:H517"/>
    <mergeCell ref="D739:H739"/>
    <mergeCell ref="D382:H382"/>
    <mergeCell ref="D384:H384"/>
    <mergeCell ref="D383:H383"/>
    <mergeCell ref="D504:H504"/>
    <mergeCell ref="D502:H502"/>
    <mergeCell ref="D466:H466"/>
    <mergeCell ref="D467:H467"/>
    <mergeCell ref="D468:H468"/>
    <mergeCell ref="D929:H929"/>
    <mergeCell ref="D862:H862"/>
    <mergeCell ref="D794:H794"/>
    <mergeCell ref="D797:H797"/>
    <mergeCell ref="D798:H798"/>
    <mergeCell ref="D799:H799"/>
    <mergeCell ref="D800:H800"/>
    <mergeCell ref="D878:H878"/>
    <mergeCell ref="D828:H828"/>
    <mergeCell ref="D821:H821"/>
    <mergeCell ref="K3:K4"/>
    <mergeCell ref="K6:K7"/>
    <mergeCell ref="D803:H803"/>
    <mergeCell ref="D565:H565"/>
    <mergeCell ref="D594:H594"/>
    <mergeCell ref="D592:H592"/>
    <mergeCell ref="D587:H587"/>
    <mergeCell ref="D611:H611"/>
    <mergeCell ref="D620:H620"/>
    <mergeCell ref="D666:H666"/>
    <mergeCell ref="D826:H826"/>
    <mergeCell ref="D663:H663"/>
    <mergeCell ref="D624:H624"/>
    <mergeCell ref="D629:H629"/>
    <mergeCell ref="D635:H635"/>
    <mergeCell ref="D648:H648"/>
    <mergeCell ref="D669:H669"/>
    <mergeCell ref="D670:H670"/>
    <mergeCell ref="D671:H671"/>
    <mergeCell ref="D625:H625"/>
    <mergeCell ref="D598:H598"/>
    <mergeCell ref="D602:H602"/>
    <mergeCell ref="D599:H599"/>
    <mergeCell ref="D590:H590"/>
    <mergeCell ref="D593:H593"/>
    <mergeCell ref="D591:H591"/>
    <mergeCell ref="D595:H595"/>
    <mergeCell ref="D596:H596"/>
    <mergeCell ref="D601:H601"/>
    <mergeCell ref="D540:H540"/>
    <mergeCell ref="D534:H534"/>
    <mergeCell ref="D542:H542"/>
    <mergeCell ref="D597:H597"/>
    <mergeCell ref="D559:H559"/>
    <mergeCell ref="D548:H548"/>
    <mergeCell ref="D557:H557"/>
    <mergeCell ref="D576:H576"/>
    <mergeCell ref="D582:H582"/>
    <mergeCell ref="D581:H581"/>
    <mergeCell ref="D539:H539"/>
    <mergeCell ref="D533:H533"/>
    <mergeCell ref="D538:H538"/>
    <mergeCell ref="D537:H537"/>
    <mergeCell ref="D181:H181"/>
    <mergeCell ref="D809:H809"/>
    <mergeCell ref="D682:H682"/>
    <mergeCell ref="D677:H677"/>
    <mergeCell ref="D678:H678"/>
    <mergeCell ref="D680:H680"/>
    <mergeCell ref="D742:H742"/>
    <mergeCell ref="D252:H252"/>
    <mergeCell ref="D781:H781"/>
    <mergeCell ref="D543:H543"/>
    <mergeCell ref="D111:H111"/>
    <mergeCell ref="D121:H121"/>
    <mergeCell ref="D140:H140"/>
    <mergeCell ref="D142:H142"/>
    <mergeCell ref="D136:H136"/>
    <mergeCell ref="D128:H128"/>
    <mergeCell ref="D141:H141"/>
    <mergeCell ref="D114:H114"/>
    <mergeCell ref="D115:H115"/>
    <mergeCell ref="D132:H132"/>
    <mergeCell ref="D149:H149"/>
    <mergeCell ref="D165:H165"/>
    <mergeCell ref="D173:H173"/>
    <mergeCell ref="D144:H144"/>
    <mergeCell ref="D145:H145"/>
    <mergeCell ref="D148:H148"/>
    <mergeCell ref="D147:H147"/>
    <mergeCell ref="D146:H146"/>
    <mergeCell ref="D139:H139"/>
    <mergeCell ref="D180:H180"/>
    <mergeCell ref="D152:H152"/>
    <mergeCell ref="D153:H153"/>
    <mergeCell ref="D150:H150"/>
    <mergeCell ref="D176:H176"/>
    <mergeCell ref="D175:H175"/>
    <mergeCell ref="D177:H177"/>
    <mergeCell ref="D166:H166"/>
    <mergeCell ref="D167:H167"/>
    <mergeCell ref="D918:H918"/>
    <mergeCell ref="D201:H201"/>
    <mergeCell ref="D218:H218"/>
    <mergeCell ref="D215:H215"/>
    <mergeCell ref="D788:H788"/>
    <mergeCell ref="D842:H842"/>
    <mergeCell ref="D827:H827"/>
    <mergeCell ref="D840:H840"/>
    <mergeCell ref="D815:H815"/>
    <mergeCell ref="D716:H716"/>
  </mergeCells>
  <conditionalFormatting sqref="D919 D901 D865 D853 D829 D831 D850 D810 D823 D905 D907 D910 D744 D68 D43 D735 D738 D731 D720 D645 D661 D600 D586 D575 D536 D516 D497 D457 D404 D416 D421 D328 D269 D300 D247 D253 D225 D234 D209 D184 D179 D219 D174 D102 D116 D47 D18 D126 D133 D138 D156 D112 D119 D77 D88 D96 D105 D37">
    <cfRule type="cellIs" priority="1" dxfId="0" operator="greaterThan" stopIfTrue="1">
      <formula>0</formula>
    </cfRule>
  </conditionalFormatting>
  <conditionalFormatting sqref="E919 E901 E865 E853 E829 E831 E850 E810 E823 E905 E907 E910 E744 E68 E735 E738 E731 E720 E645 E661 E600 E586 E575 E536 E516 E497 E457 E404 E416 E421 E328 E269 E300 E247 E253 E225 E234 E209 E184 E179 E219 E174 E102 E116 E47 E18 E126 E133 E138 E156 E112 E119 E77 E88 E96 E105 E37 E43">
    <cfRule type="cellIs" priority="2" dxfId="1" operator="greaterThan" stopIfTrue="1">
      <formula>0</formula>
    </cfRule>
  </conditionalFormatting>
  <conditionalFormatting sqref="H919 H901 H865 H853 H829 H831 H850 H810 H823 H905 H907 M910:M911 H744 H68 H735 H738 H731 H720 H645 H661 H600 H586 H575 H536 H516 H497 H457 H404 H416 H421 H328 H269 H300 H247 H253 H225 H234 H209 H219 H184 H179 H174 H102 H116 H47 H18 H126 H133 H138 H156 H112 H119 H77 H88 H96 H105 H37 H43">
    <cfRule type="cellIs" priority="3" dxfId="2" operator="greaterThan" stopIfTrue="1">
      <formula>0</formula>
    </cfRule>
  </conditionalFormatting>
  <conditionalFormatting sqref="D866:H887 D920:H929 D889:H891 D893:H900 D902:H903 D811:H822 D830:H830 D832:H849 D851:H852 D824:H828 D854:H864 D908:H909 D906:H906 D911:H914 D916:H918 D745:H809 D742:H743 D736:H737 D732:H734 D721:H730 D646:H660 D587:H599 D601:H644 D576:H585 D537:H574 D517:H535 D498:H515 D458:H496 D405:H415 D417:H420 D422:H456 D662:H718 D301:H327 D329:H403 D248:H252 D270:H298 D226:H233 D175:H177 D254:H268 D185:H208 D235:H246 D220:H224 D180:H183 D171:H173 D139:H155 D69:H75 D106:H111 D97:H100 D17:H17 D34:H36 D127:H132 D134:H137 D120:H125 D157:H169 D103:H104 D19:H32 D89:H95 D78:H87 D38:H42 D44:H46 D113:H115 D117:H118 D48:H67 D210:H218 D739:H740">
    <cfRule type="cellIs" priority="4" dxfId="0" operator="equal" stopIfTrue="1">
      <formula>"R"</formula>
    </cfRule>
    <cfRule type="cellIs" priority="5" dxfId="1" operator="equal" stopIfTrue="1">
      <formula>"Y"</formula>
    </cfRule>
  </conditionalFormatting>
  <conditionalFormatting sqref="B810 B210:B212 B420 B102:B106 B16:B28 B820:B822">
    <cfRule type="cellIs" priority="6" dxfId="3" operator="equal" stopIfTrue="1">
      <formula>"T&amp;E"</formula>
    </cfRule>
    <cfRule type="cellIs" priority="7" dxfId="3" operator="equal" stopIfTrue="1">
      <formula>"T&amp;E, SW, Interoperability"</formula>
    </cfRule>
  </conditionalFormatting>
  <dataValidations count="3">
    <dataValidation type="list" allowBlank="1" showErrorMessage="1" prompt="Select Risk Character or Leave Blank" error="The value you entered is not valid." sqref="D920:H928 D866:H887 D889:H891 D893:H900 D902:H903 D811:H822 D863:H864 D830:H830 D832:H849 D851:H852 D824:H828 D854:H861 D908:H909 D906:H906 D911:H914 D916:H918 D745:H809 D742:H743 D739:H740 D736:H737 D732:H734 D721:H730 D587:H599 D646:H660 D601:H644 D576:H585 D537:H574 D517:H535 D498:H515 D458:H496 D405:H415 D417:H420 D422:H456 D662:H718 D301:H327 D329:H403 D248:H252 D270:H298 D226:H233 D185:H208 D175:H177 D254:H268 D48:H67 D235:H246 D220:H224 D180:H183 D171:H173 D113:H115 D117:H118 D139:H155 D69:H75 D44:H46 D34:H36 D120:H125 D157:H169 D97:H100 D127:H132 D134:H137 D106:H111 D103:H104 D89:H95 D78:H87 D17:H17 D38:H42 D19:H32 D210:H218">
      <formula1>$D$14:$H$14</formula1>
    </dataValidation>
    <dataValidation type="list" allowBlank="1" showErrorMessage="1" error="You have entered an invalid response." sqref="A24:A929">
      <formula1>$L$12:$N$12</formula1>
    </dataValidation>
    <dataValidation type="list" allowBlank="1" showInputMessage="1" showErrorMessage="1" error="The value you entered is not valid." sqref="A16:A23">
      <formula1>$L$12:$N$12</formula1>
    </dataValidation>
  </dataValidations>
  <printOptions/>
  <pageMargins left="0.5" right="0.25" top="0.5" bottom="0.5" header="0" footer="0.25"/>
  <pageSetup horizontalDpi="600" verticalDpi="600" orientation="landscape" scale="74" r:id="rId3"/>
  <headerFooter alignWithMargins="0">
    <oddFooter>&amp;CCDR Page &amp;P of &amp;N</oddFooter>
  </headerFooter>
  <rowBreaks count="12" manualBreakCount="12">
    <brk id="32" max="255" man="1"/>
    <brk id="75" max="255" man="1"/>
    <brk id="100" max="255" man="1"/>
    <brk id="169" max="255" man="1"/>
    <brk id="177" max="255" man="1"/>
    <brk id="298" max="255" man="1"/>
    <brk id="718" max="255" man="1"/>
    <brk id="740" max="255" man="1"/>
    <brk id="887" max="255" man="1"/>
    <brk id="891" max="255" man="1"/>
    <brk id="903" max="255" man="1"/>
    <brk id="914"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tabColor indexed="10"/>
  </sheetPr>
  <dimension ref="A1:J823"/>
  <sheetViews>
    <sheetView zoomScale="85" zoomScaleNormal="85" workbookViewId="0" topLeftCell="A1">
      <selection activeCell="C12" sqref="C12"/>
    </sheetView>
  </sheetViews>
  <sheetFormatPr defaultColWidth="9.140625" defaultRowHeight="12.75"/>
  <cols>
    <col min="1" max="1" width="12.140625" style="82" customWidth="1"/>
    <col min="2" max="2" width="11.28125" style="73" customWidth="1"/>
    <col min="3" max="3" width="52.140625" style="29" customWidth="1"/>
    <col min="4" max="8" width="3.57421875" style="0" customWidth="1"/>
    <col min="9" max="9" width="12.00390625" style="13" customWidth="1"/>
    <col min="10" max="10" width="52.8515625" style="28" customWidth="1"/>
  </cols>
  <sheetData>
    <row r="1" spans="1:10" ht="90.75" customHeight="1" thickBot="1">
      <c r="A1" s="164" t="s">
        <v>770</v>
      </c>
      <c r="B1" s="165"/>
      <c r="C1" s="165"/>
      <c r="D1" s="165"/>
      <c r="E1" s="165"/>
      <c r="F1" s="165"/>
      <c r="G1" s="165"/>
      <c r="H1" s="165"/>
      <c r="I1" s="165"/>
      <c r="J1"/>
    </row>
    <row r="2" spans="3:10" ht="26.25" customHeight="1">
      <c r="C2" s="199" t="s">
        <v>1578</v>
      </c>
      <c r="D2" s="194"/>
      <c r="E2" s="194"/>
      <c r="F2" s="194"/>
      <c r="G2" s="194"/>
      <c r="H2" s="194"/>
      <c r="I2" s="194"/>
      <c r="J2" s="79" t="s">
        <v>942</v>
      </c>
    </row>
    <row r="3" spans="3:10" ht="20.25" customHeight="1">
      <c r="C3" s="200" t="s">
        <v>1136</v>
      </c>
      <c r="D3" s="194"/>
      <c r="E3" s="194"/>
      <c r="F3" s="194"/>
      <c r="G3" s="194"/>
      <c r="H3" s="194"/>
      <c r="I3" s="194"/>
      <c r="J3" s="196">
        <f>CDR!K3</f>
        <v>0</v>
      </c>
    </row>
    <row r="4" spans="3:10" ht="20.25" customHeight="1" thickBot="1">
      <c r="C4" s="201"/>
      <c r="D4" s="202"/>
      <c r="E4" s="202"/>
      <c r="F4" s="202"/>
      <c r="G4" s="202"/>
      <c r="H4" s="202"/>
      <c r="I4" s="202"/>
      <c r="J4" s="197"/>
    </row>
    <row r="5" spans="3:10" ht="20.25" customHeight="1">
      <c r="C5" s="192"/>
      <c r="D5" s="192"/>
      <c r="E5" s="192"/>
      <c r="F5" s="192"/>
      <c r="G5" s="192"/>
      <c r="H5" s="192"/>
      <c r="I5" s="192"/>
      <c r="J5" s="79" t="s">
        <v>943</v>
      </c>
    </row>
    <row r="6" spans="3:10" ht="20.25" customHeight="1">
      <c r="C6" s="192"/>
      <c r="D6" s="192"/>
      <c r="E6" s="192"/>
      <c r="F6" s="192"/>
      <c r="G6" s="192"/>
      <c r="H6" s="192"/>
      <c r="I6" s="192"/>
      <c r="J6" s="198">
        <f>CDR!K6</f>
        <v>0</v>
      </c>
    </row>
    <row r="7" spans="1:10" s="9" customFormat="1" ht="15" customHeight="1" thickBot="1">
      <c r="A7" s="83"/>
      <c r="B7" s="74"/>
      <c r="C7" s="192"/>
      <c r="D7" s="192"/>
      <c r="E7" s="192"/>
      <c r="F7" s="192"/>
      <c r="G7" s="192"/>
      <c r="H7" s="192"/>
      <c r="I7" s="192"/>
      <c r="J7" s="197"/>
    </row>
    <row r="8" spans="1:10" s="9" customFormat="1" ht="15" customHeight="1">
      <c r="A8" s="191"/>
      <c r="B8" s="192"/>
      <c r="C8" s="123"/>
      <c r="D8" s="193" t="s">
        <v>1274</v>
      </c>
      <c r="E8" s="194"/>
      <c r="F8" s="194"/>
      <c r="G8" s="194"/>
      <c r="H8" s="195"/>
      <c r="I8" s="124"/>
      <c r="J8" s="30"/>
    </row>
    <row r="9" spans="1:10" s="9" customFormat="1" ht="12.75" customHeight="1">
      <c r="A9" s="120"/>
      <c r="B9" s="74"/>
      <c r="C9" s="131"/>
      <c r="D9" s="132"/>
      <c r="E9" s="56"/>
      <c r="F9" s="56"/>
      <c r="G9" s="56"/>
      <c r="H9" s="133"/>
      <c r="I9" s="134" t="s">
        <v>1831</v>
      </c>
      <c r="J9" s="30"/>
    </row>
    <row r="10" spans="1:10" ht="18.75" customHeight="1">
      <c r="A10" s="95" t="s">
        <v>555</v>
      </c>
      <c r="B10" s="34" t="s">
        <v>1408</v>
      </c>
      <c r="C10" s="138" t="s">
        <v>405</v>
      </c>
      <c r="D10" s="3" t="s">
        <v>1621</v>
      </c>
      <c r="E10" s="4" t="s">
        <v>1622</v>
      </c>
      <c r="F10" s="5" t="s">
        <v>1623</v>
      </c>
      <c r="G10" s="33" t="s">
        <v>1624</v>
      </c>
      <c r="H10" s="7" t="s">
        <v>1625</v>
      </c>
      <c r="I10" s="40" t="s">
        <v>1620</v>
      </c>
      <c r="J10" s="41" t="s">
        <v>1342</v>
      </c>
    </row>
    <row r="11" spans="1:10" ht="12.75">
      <c r="A11" s="44"/>
      <c r="B11" s="69"/>
      <c r="C11" s="75"/>
      <c r="D11" s="188"/>
      <c r="E11" s="189"/>
      <c r="F11" s="189"/>
      <c r="G11" s="189"/>
      <c r="H11" s="190"/>
      <c r="I11" s="39"/>
      <c r="J11" s="42"/>
    </row>
    <row r="12" spans="1:10" ht="12.75">
      <c r="A12" s="44"/>
      <c r="B12" s="69"/>
      <c r="C12" s="75"/>
      <c r="D12" s="188"/>
      <c r="E12" s="189"/>
      <c r="F12" s="189"/>
      <c r="G12" s="189"/>
      <c r="H12" s="190"/>
      <c r="I12" s="39"/>
      <c r="J12" s="42"/>
    </row>
    <row r="13" spans="1:10" ht="12.75">
      <c r="A13" s="44"/>
      <c r="B13" s="69"/>
      <c r="C13" s="75"/>
      <c r="D13" s="188"/>
      <c r="E13" s="189"/>
      <c r="F13" s="189"/>
      <c r="G13" s="189"/>
      <c r="H13" s="190"/>
      <c r="I13" s="39"/>
      <c r="J13" s="42"/>
    </row>
    <row r="14" spans="1:10" ht="12.75">
      <c r="A14" s="44"/>
      <c r="B14" s="69"/>
      <c r="C14" s="75"/>
      <c r="D14" s="188"/>
      <c r="E14" s="189"/>
      <c r="F14" s="189"/>
      <c r="G14" s="189"/>
      <c r="H14" s="190"/>
      <c r="I14" s="39"/>
      <c r="J14" s="42"/>
    </row>
    <row r="15" spans="1:10" ht="12.75">
      <c r="A15" s="44"/>
      <c r="B15" s="69"/>
      <c r="C15" s="75"/>
      <c r="D15" s="188"/>
      <c r="E15" s="189"/>
      <c r="F15" s="189"/>
      <c r="G15" s="189"/>
      <c r="H15" s="190"/>
      <c r="I15" s="39"/>
      <c r="J15" s="42"/>
    </row>
    <row r="16" spans="1:10" ht="12.75">
      <c r="A16" s="44"/>
      <c r="B16" s="69"/>
      <c r="C16" s="75"/>
      <c r="D16" s="188"/>
      <c r="E16" s="189"/>
      <c r="F16" s="189"/>
      <c r="G16" s="189"/>
      <c r="H16" s="190"/>
      <c r="I16" s="39"/>
      <c r="J16" s="42"/>
    </row>
    <row r="17" spans="1:10" ht="12.75">
      <c r="A17" s="44"/>
      <c r="B17" s="69"/>
      <c r="C17" s="75"/>
      <c r="D17" s="188"/>
      <c r="E17" s="189"/>
      <c r="F17" s="189"/>
      <c r="G17" s="189"/>
      <c r="H17" s="190"/>
      <c r="I17" s="39"/>
      <c r="J17" s="42"/>
    </row>
    <row r="18" spans="1:10" ht="12.75">
      <c r="A18" s="44"/>
      <c r="B18" s="69"/>
      <c r="C18" s="75"/>
      <c r="D18" s="188"/>
      <c r="E18" s="189"/>
      <c r="F18" s="189"/>
      <c r="G18" s="189"/>
      <c r="H18" s="190"/>
      <c r="I18" s="39"/>
      <c r="J18" s="42"/>
    </row>
    <row r="19" spans="1:10" ht="12.75">
      <c r="A19" s="44"/>
      <c r="B19" s="69"/>
      <c r="C19" s="75"/>
      <c r="D19" s="188"/>
      <c r="E19" s="189"/>
      <c r="F19" s="189"/>
      <c r="G19" s="189"/>
      <c r="H19" s="190"/>
      <c r="I19" s="39"/>
      <c r="J19" s="42"/>
    </row>
    <row r="20" spans="1:10" ht="12.75">
      <c r="A20" s="44"/>
      <c r="B20" s="69"/>
      <c r="C20" s="75"/>
      <c r="D20" s="188"/>
      <c r="E20" s="189"/>
      <c r="F20" s="189"/>
      <c r="G20" s="189"/>
      <c r="H20" s="190"/>
      <c r="I20" s="39"/>
      <c r="J20" s="42"/>
    </row>
    <row r="21" spans="1:10" ht="12.75">
      <c r="A21" s="44"/>
      <c r="B21" s="69"/>
      <c r="C21" s="75"/>
      <c r="D21" s="188"/>
      <c r="E21" s="189"/>
      <c r="F21" s="189"/>
      <c r="G21" s="189"/>
      <c r="H21" s="190"/>
      <c r="I21" s="39"/>
      <c r="J21" s="42"/>
    </row>
    <row r="22" spans="1:10" ht="12.75">
      <c r="A22" s="44"/>
      <c r="B22" s="69"/>
      <c r="C22" s="75"/>
      <c r="D22" s="188"/>
      <c r="E22" s="189"/>
      <c r="F22" s="189"/>
      <c r="G22" s="189"/>
      <c r="H22" s="190"/>
      <c r="I22" s="39"/>
      <c r="J22" s="42"/>
    </row>
    <row r="23" spans="1:10" ht="12.75">
      <c r="A23" s="44"/>
      <c r="B23" s="69"/>
      <c r="C23" s="75"/>
      <c r="D23" s="188"/>
      <c r="E23" s="189"/>
      <c r="F23" s="189"/>
      <c r="G23" s="189"/>
      <c r="H23" s="190"/>
      <c r="I23" s="39"/>
      <c r="J23" s="42"/>
    </row>
    <row r="24" spans="1:10" ht="12.75">
      <c r="A24" s="44"/>
      <c r="B24" s="69"/>
      <c r="C24" s="75"/>
      <c r="D24" s="188"/>
      <c r="E24" s="189"/>
      <c r="F24" s="189"/>
      <c r="G24" s="189"/>
      <c r="H24" s="190"/>
      <c r="I24" s="39"/>
      <c r="J24" s="42"/>
    </row>
    <row r="25" spans="1:10" ht="12.75">
      <c r="A25" s="44"/>
      <c r="B25" s="69"/>
      <c r="C25" s="75"/>
      <c r="D25" s="188"/>
      <c r="E25" s="189"/>
      <c r="F25" s="189"/>
      <c r="G25" s="189"/>
      <c r="H25" s="190"/>
      <c r="I25" s="39"/>
      <c r="J25" s="42"/>
    </row>
    <row r="26" spans="1:10" ht="12.75">
      <c r="A26" s="44"/>
      <c r="B26" s="69"/>
      <c r="C26" s="75"/>
      <c r="D26" s="188"/>
      <c r="E26" s="189"/>
      <c r="F26" s="189"/>
      <c r="G26" s="189"/>
      <c r="H26" s="190"/>
      <c r="I26" s="39"/>
      <c r="J26" s="42"/>
    </row>
    <row r="27" spans="1:10" ht="12.75">
      <c r="A27" s="44"/>
      <c r="B27" s="69"/>
      <c r="C27" s="75"/>
      <c r="D27" s="188"/>
      <c r="E27" s="189"/>
      <c r="F27" s="189"/>
      <c r="G27" s="189"/>
      <c r="H27" s="190"/>
      <c r="I27" s="39"/>
      <c r="J27" s="42"/>
    </row>
    <row r="28" spans="1:10" ht="12.75">
      <c r="A28" s="44"/>
      <c r="B28" s="69"/>
      <c r="C28" s="75"/>
      <c r="D28" s="188"/>
      <c r="E28" s="189"/>
      <c r="F28" s="189"/>
      <c r="G28" s="189"/>
      <c r="H28" s="190"/>
      <c r="I28" s="39"/>
      <c r="J28" s="42"/>
    </row>
    <row r="29" spans="1:10" ht="12.75">
      <c r="A29" s="44"/>
      <c r="B29" s="69"/>
      <c r="C29" s="75"/>
      <c r="D29" s="188"/>
      <c r="E29" s="189"/>
      <c r="F29" s="189"/>
      <c r="G29" s="189"/>
      <c r="H29" s="190"/>
      <c r="I29" s="39"/>
      <c r="J29" s="42"/>
    </row>
    <row r="30" spans="1:10" ht="12.75">
      <c r="A30" s="44"/>
      <c r="B30" s="69"/>
      <c r="C30" s="75"/>
      <c r="D30" s="188"/>
      <c r="E30" s="189"/>
      <c r="F30" s="189"/>
      <c r="G30" s="189"/>
      <c r="H30" s="190"/>
      <c r="I30" s="39"/>
      <c r="J30" s="42"/>
    </row>
    <row r="31" spans="1:10" ht="12.75">
      <c r="A31" s="44"/>
      <c r="B31" s="69"/>
      <c r="C31" s="75"/>
      <c r="D31" s="188"/>
      <c r="E31" s="189"/>
      <c r="F31" s="189"/>
      <c r="G31" s="189"/>
      <c r="H31" s="190"/>
      <c r="I31" s="39"/>
      <c r="J31" s="42"/>
    </row>
    <row r="32" spans="1:10" ht="12.75">
      <c r="A32" s="44"/>
      <c r="B32" s="69"/>
      <c r="C32" s="75"/>
      <c r="D32" s="188"/>
      <c r="E32" s="189"/>
      <c r="F32" s="189"/>
      <c r="G32" s="189"/>
      <c r="H32" s="190"/>
      <c r="I32" s="39"/>
      <c r="J32" s="42"/>
    </row>
    <row r="33" spans="1:10" ht="12.75">
      <c r="A33" s="44"/>
      <c r="B33" s="69"/>
      <c r="C33" s="75"/>
      <c r="D33" s="188"/>
      <c r="E33" s="189"/>
      <c r="F33" s="189"/>
      <c r="G33" s="189"/>
      <c r="H33" s="190"/>
      <c r="I33" s="39"/>
      <c r="J33" s="42"/>
    </row>
    <row r="34" spans="1:10" ht="12.75">
      <c r="A34" s="44"/>
      <c r="B34" s="69"/>
      <c r="C34" s="75"/>
      <c r="D34" s="188"/>
      <c r="E34" s="189"/>
      <c r="F34" s="189"/>
      <c r="G34" s="189"/>
      <c r="H34" s="190"/>
      <c r="I34" s="39"/>
      <c r="J34" s="42"/>
    </row>
    <row r="35" spans="1:10" ht="12.75">
      <c r="A35" s="44"/>
      <c r="B35" s="69"/>
      <c r="C35" s="75"/>
      <c r="D35" s="188"/>
      <c r="E35" s="189"/>
      <c r="F35" s="189"/>
      <c r="G35" s="189"/>
      <c r="H35" s="190"/>
      <c r="I35" s="39"/>
      <c r="J35" s="42"/>
    </row>
    <row r="36" spans="1:10" ht="12.75">
      <c r="A36" s="44"/>
      <c r="B36" s="69"/>
      <c r="C36" s="75"/>
      <c r="D36" s="188"/>
      <c r="E36" s="189"/>
      <c r="F36" s="189"/>
      <c r="G36" s="189"/>
      <c r="H36" s="190"/>
      <c r="I36" s="39"/>
      <c r="J36" s="42"/>
    </row>
    <row r="37" spans="1:10" ht="12.75">
      <c r="A37" s="44"/>
      <c r="B37" s="69"/>
      <c r="C37" s="75"/>
      <c r="D37" s="188"/>
      <c r="E37" s="189"/>
      <c r="F37" s="189"/>
      <c r="G37" s="189"/>
      <c r="H37" s="190"/>
      <c r="I37" s="39"/>
      <c r="J37" s="42"/>
    </row>
    <row r="38" spans="1:10" ht="12.75">
      <c r="A38" s="44"/>
      <c r="B38" s="69"/>
      <c r="C38" s="75"/>
      <c r="D38" s="188"/>
      <c r="E38" s="189"/>
      <c r="F38" s="189"/>
      <c r="G38" s="189"/>
      <c r="H38" s="190"/>
      <c r="I38" s="39"/>
      <c r="J38" s="42"/>
    </row>
    <row r="39" spans="1:10" ht="12.75">
      <c r="A39" s="44"/>
      <c r="B39" s="69"/>
      <c r="C39" s="75"/>
      <c r="D39" s="188"/>
      <c r="E39" s="189"/>
      <c r="F39" s="189"/>
      <c r="G39" s="189"/>
      <c r="H39" s="190"/>
      <c r="I39" s="39"/>
      <c r="J39" s="42"/>
    </row>
    <row r="40" spans="1:10" ht="12.75">
      <c r="A40" s="44"/>
      <c r="B40" s="69"/>
      <c r="C40" s="75"/>
      <c r="D40" s="188"/>
      <c r="E40" s="189"/>
      <c r="F40" s="189"/>
      <c r="G40" s="189"/>
      <c r="H40" s="190"/>
      <c r="I40" s="39"/>
      <c r="J40" s="42"/>
    </row>
    <row r="41" spans="1:10" ht="12.75">
      <c r="A41" s="44"/>
      <c r="B41" s="69"/>
      <c r="C41" s="75"/>
      <c r="D41" s="188"/>
      <c r="E41" s="189"/>
      <c r="F41" s="189"/>
      <c r="G41" s="189"/>
      <c r="H41" s="190"/>
      <c r="I41" s="39"/>
      <c r="J41" s="42"/>
    </row>
    <row r="42" spans="1:10" ht="12.75">
      <c r="A42" s="44"/>
      <c r="B42" s="69"/>
      <c r="C42" s="75"/>
      <c r="D42" s="188"/>
      <c r="E42" s="189"/>
      <c r="F42" s="189"/>
      <c r="G42" s="189"/>
      <c r="H42" s="190"/>
      <c r="I42" s="39"/>
      <c r="J42" s="42"/>
    </row>
    <row r="43" spans="1:10" ht="12.75">
      <c r="A43" s="44"/>
      <c r="B43" s="69"/>
      <c r="C43" s="75"/>
      <c r="D43" s="188"/>
      <c r="E43" s="189"/>
      <c r="F43" s="189"/>
      <c r="G43" s="189"/>
      <c r="H43" s="190"/>
      <c r="I43" s="39"/>
      <c r="J43" s="42"/>
    </row>
    <row r="44" spans="1:10" ht="12.75">
      <c r="A44" s="44"/>
      <c r="B44" s="69"/>
      <c r="C44" s="75"/>
      <c r="D44" s="188"/>
      <c r="E44" s="189"/>
      <c r="F44" s="189"/>
      <c r="G44" s="189"/>
      <c r="H44" s="190"/>
      <c r="I44" s="39"/>
      <c r="J44" s="42"/>
    </row>
    <row r="45" spans="1:10" ht="12.75">
      <c r="A45" s="44"/>
      <c r="B45" s="69"/>
      <c r="C45" s="75"/>
      <c r="D45" s="188"/>
      <c r="E45" s="189"/>
      <c r="F45" s="189"/>
      <c r="G45" s="189"/>
      <c r="H45" s="190"/>
      <c r="I45" s="39"/>
      <c r="J45" s="42"/>
    </row>
    <row r="46" spans="1:10" ht="12.75">
      <c r="A46" s="44"/>
      <c r="B46" s="69"/>
      <c r="C46" s="75"/>
      <c r="D46" s="188"/>
      <c r="E46" s="189"/>
      <c r="F46" s="189"/>
      <c r="G46" s="189"/>
      <c r="H46" s="190"/>
      <c r="I46" s="39"/>
      <c r="J46" s="42"/>
    </row>
    <row r="47" spans="1:10" ht="12.75">
      <c r="A47" s="44"/>
      <c r="B47" s="69"/>
      <c r="C47" s="75"/>
      <c r="D47" s="188"/>
      <c r="E47" s="189"/>
      <c r="F47" s="189"/>
      <c r="G47" s="189"/>
      <c r="H47" s="190"/>
      <c r="I47" s="39"/>
      <c r="J47" s="42"/>
    </row>
    <row r="48" spans="1:10" ht="12.75">
      <c r="A48" s="44"/>
      <c r="B48" s="69"/>
      <c r="C48" s="75"/>
      <c r="D48" s="188"/>
      <c r="E48" s="189"/>
      <c r="F48" s="189"/>
      <c r="G48" s="189"/>
      <c r="H48" s="190"/>
      <c r="I48" s="39"/>
      <c r="J48" s="42"/>
    </row>
    <row r="49" spans="1:10" ht="12.75">
      <c r="A49" s="44"/>
      <c r="B49" s="69"/>
      <c r="C49" s="75"/>
      <c r="D49" s="188"/>
      <c r="E49" s="189"/>
      <c r="F49" s="189"/>
      <c r="G49" s="189"/>
      <c r="H49" s="190"/>
      <c r="I49" s="39"/>
      <c r="J49" s="42"/>
    </row>
    <row r="50" spans="1:10" ht="12.75">
      <c r="A50" s="44"/>
      <c r="B50" s="69"/>
      <c r="C50" s="75"/>
      <c r="D50" s="188"/>
      <c r="E50" s="189"/>
      <c r="F50" s="189"/>
      <c r="G50" s="189"/>
      <c r="H50" s="190"/>
      <c r="I50" s="39"/>
      <c r="J50" s="42"/>
    </row>
    <row r="51" spans="1:10" ht="12.75">
      <c r="A51" s="44"/>
      <c r="B51" s="69"/>
      <c r="C51" s="75"/>
      <c r="D51" s="188"/>
      <c r="E51" s="189"/>
      <c r="F51" s="189"/>
      <c r="G51" s="189"/>
      <c r="H51" s="190"/>
      <c r="I51" s="39"/>
      <c r="J51" s="42"/>
    </row>
    <row r="52" spans="1:10" ht="12.75">
      <c r="A52" s="44"/>
      <c r="B52" s="69"/>
      <c r="C52" s="75"/>
      <c r="D52" s="188"/>
      <c r="E52" s="189"/>
      <c r="F52" s="189"/>
      <c r="G52" s="189"/>
      <c r="H52" s="190"/>
      <c r="I52" s="39"/>
      <c r="J52" s="42"/>
    </row>
    <row r="53" spans="1:10" ht="12.75">
      <c r="A53" s="44"/>
      <c r="B53" s="69"/>
      <c r="C53" s="75"/>
      <c r="D53" s="188"/>
      <c r="E53" s="189"/>
      <c r="F53" s="189"/>
      <c r="G53" s="189"/>
      <c r="H53" s="190"/>
      <c r="I53" s="39"/>
      <c r="J53" s="42"/>
    </row>
    <row r="54" spans="1:10" ht="12.75">
      <c r="A54" s="44"/>
      <c r="B54" s="69"/>
      <c r="C54" s="75"/>
      <c r="D54" s="188"/>
      <c r="E54" s="189"/>
      <c r="F54" s="189"/>
      <c r="G54" s="189"/>
      <c r="H54" s="190"/>
      <c r="I54" s="39"/>
      <c r="J54" s="42"/>
    </row>
    <row r="55" spans="1:10" ht="12.75">
      <c r="A55" s="44"/>
      <c r="B55" s="69"/>
      <c r="C55" s="75"/>
      <c r="D55" s="188"/>
      <c r="E55" s="189"/>
      <c r="F55" s="189"/>
      <c r="G55" s="189"/>
      <c r="H55" s="190"/>
      <c r="I55" s="39"/>
      <c r="J55" s="42"/>
    </row>
    <row r="56" spans="1:10" ht="12.75">
      <c r="A56" s="44"/>
      <c r="B56" s="69"/>
      <c r="C56" s="75"/>
      <c r="D56" s="188"/>
      <c r="E56" s="189"/>
      <c r="F56" s="189"/>
      <c r="G56" s="189"/>
      <c r="H56" s="190"/>
      <c r="I56" s="39"/>
      <c r="J56" s="42"/>
    </row>
    <row r="57" spans="1:10" ht="12.75">
      <c r="A57" s="44"/>
      <c r="B57" s="69"/>
      <c r="C57" s="75"/>
      <c r="D57" s="188"/>
      <c r="E57" s="189"/>
      <c r="F57" s="189"/>
      <c r="G57" s="189"/>
      <c r="H57" s="190"/>
      <c r="I57" s="39"/>
      <c r="J57" s="42"/>
    </row>
    <row r="58" spans="1:10" ht="12.75">
      <c r="A58" s="44"/>
      <c r="B58" s="69"/>
      <c r="C58" s="75"/>
      <c r="D58" s="188"/>
      <c r="E58" s="189"/>
      <c r="F58" s="189"/>
      <c r="G58" s="189"/>
      <c r="H58" s="190"/>
      <c r="I58" s="39"/>
      <c r="J58" s="42"/>
    </row>
    <row r="59" spans="1:10" ht="12.75">
      <c r="A59" s="44"/>
      <c r="B59" s="69"/>
      <c r="C59" s="75"/>
      <c r="D59" s="188"/>
      <c r="E59" s="189"/>
      <c r="F59" s="189"/>
      <c r="G59" s="189"/>
      <c r="H59" s="190"/>
      <c r="I59" s="39"/>
      <c r="J59" s="42"/>
    </row>
    <row r="60" spans="1:10" ht="12.75">
      <c r="A60" s="44"/>
      <c r="B60" s="69"/>
      <c r="C60" s="75"/>
      <c r="D60" s="188"/>
      <c r="E60" s="189"/>
      <c r="F60" s="189"/>
      <c r="G60" s="189"/>
      <c r="H60" s="190"/>
      <c r="I60" s="39"/>
      <c r="J60" s="42"/>
    </row>
    <row r="61" spans="1:10" ht="12.75">
      <c r="A61" s="44"/>
      <c r="B61" s="69"/>
      <c r="C61" s="75"/>
      <c r="D61" s="188"/>
      <c r="E61" s="189"/>
      <c r="F61" s="189"/>
      <c r="G61" s="189"/>
      <c r="H61" s="190"/>
      <c r="I61" s="39"/>
      <c r="J61" s="42"/>
    </row>
    <row r="62" spans="1:10" ht="12.75">
      <c r="A62" s="44"/>
      <c r="B62" s="69"/>
      <c r="C62" s="75"/>
      <c r="D62" s="188"/>
      <c r="E62" s="189"/>
      <c r="F62" s="189"/>
      <c r="G62" s="189"/>
      <c r="H62" s="190"/>
      <c r="I62" s="39"/>
      <c r="J62" s="42"/>
    </row>
    <row r="63" spans="1:10" ht="12.75">
      <c r="A63" s="44"/>
      <c r="B63" s="69"/>
      <c r="C63" s="75"/>
      <c r="D63" s="188"/>
      <c r="E63" s="189"/>
      <c r="F63" s="189"/>
      <c r="G63" s="189"/>
      <c r="H63" s="190"/>
      <c r="I63" s="39"/>
      <c r="J63" s="42"/>
    </row>
    <row r="64" spans="1:10" ht="12.75">
      <c r="A64" s="44"/>
      <c r="B64" s="69"/>
      <c r="C64" s="75"/>
      <c r="D64" s="188"/>
      <c r="E64" s="189"/>
      <c r="F64" s="189"/>
      <c r="G64" s="189"/>
      <c r="H64" s="190"/>
      <c r="I64" s="39"/>
      <c r="J64" s="42"/>
    </row>
    <row r="65" spans="1:10" ht="12.75">
      <c r="A65" s="44"/>
      <c r="B65" s="69"/>
      <c r="C65" s="75"/>
      <c r="D65" s="188"/>
      <c r="E65" s="189"/>
      <c r="F65" s="189"/>
      <c r="G65" s="189"/>
      <c r="H65" s="190"/>
      <c r="I65" s="39"/>
      <c r="J65" s="42"/>
    </row>
    <row r="66" spans="1:10" ht="12.75">
      <c r="A66" s="44"/>
      <c r="B66" s="69"/>
      <c r="C66" s="75"/>
      <c r="D66" s="188"/>
      <c r="E66" s="189"/>
      <c r="F66" s="189"/>
      <c r="G66" s="189"/>
      <c r="H66" s="190"/>
      <c r="I66" s="39"/>
      <c r="J66" s="42"/>
    </row>
    <row r="67" spans="1:10" ht="12.75">
      <c r="A67" s="44"/>
      <c r="B67" s="69"/>
      <c r="C67" s="75"/>
      <c r="D67" s="188"/>
      <c r="E67" s="189"/>
      <c r="F67" s="189"/>
      <c r="G67" s="189"/>
      <c r="H67" s="190"/>
      <c r="I67" s="39"/>
      <c r="J67" s="42"/>
    </row>
    <row r="68" spans="1:10" ht="12.75">
      <c r="A68" s="44"/>
      <c r="B68" s="69"/>
      <c r="C68" s="75"/>
      <c r="D68" s="188"/>
      <c r="E68" s="189"/>
      <c r="F68" s="189"/>
      <c r="G68" s="189"/>
      <c r="H68" s="190"/>
      <c r="I68" s="39"/>
      <c r="J68" s="42"/>
    </row>
    <row r="69" spans="1:10" ht="12.75">
      <c r="A69" s="44"/>
      <c r="B69" s="69"/>
      <c r="C69" s="75"/>
      <c r="D69" s="188"/>
      <c r="E69" s="189"/>
      <c r="F69" s="189"/>
      <c r="G69" s="189"/>
      <c r="H69" s="190"/>
      <c r="I69" s="39"/>
      <c r="J69" s="42"/>
    </row>
    <row r="70" spans="1:10" ht="12.75">
      <c r="A70" s="44"/>
      <c r="B70" s="69"/>
      <c r="C70" s="75"/>
      <c r="D70" s="188"/>
      <c r="E70" s="189"/>
      <c r="F70" s="189"/>
      <c r="G70" s="189"/>
      <c r="H70" s="190"/>
      <c r="I70" s="39"/>
      <c r="J70" s="42"/>
    </row>
    <row r="71" spans="1:10" ht="12.75">
      <c r="A71" s="44"/>
      <c r="B71" s="69"/>
      <c r="C71" s="75"/>
      <c r="D71" s="188"/>
      <c r="E71" s="189"/>
      <c r="F71" s="189"/>
      <c r="G71" s="189"/>
      <c r="H71" s="190"/>
      <c r="I71" s="39"/>
      <c r="J71" s="42"/>
    </row>
    <row r="72" spans="1:10" ht="12.75">
      <c r="A72" s="44"/>
      <c r="B72" s="69"/>
      <c r="C72" s="75"/>
      <c r="D72" s="188"/>
      <c r="E72" s="189"/>
      <c r="F72" s="189"/>
      <c r="G72" s="189"/>
      <c r="H72" s="190"/>
      <c r="I72" s="39"/>
      <c r="J72" s="42"/>
    </row>
    <row r="73" spans="1:10" ht="12.75">
      <c r="A73" s="44"/>
      <c r="B73" s="69"/>
      <c r="C73" s="75"/>
      <c r="D73" s="188"/>
      <c r="E73" s="189"/>
      <c r="F73" s="189"/>
      <c r="G73" s="189"/>
      <c r="H73" s="190"/>
      <c r="I73" s="39"/>
      <c r="J73" s="42"/>
    </row>
    <row r="74" spans="1:10" ht="12.75">
      <c r="A74" s="44"/>
      <c r="B74" s="69"/>
      <c r="C74" s="75"/>
      <c r="D74" s="188"/>
      <c r="E74" s="189"/>
      <c r="F74" s="189"/>
      <c r="G74" s="189"/>
      <c r="H74" s="190"/>
      <c r="I74" s="39"/>
      <c r="J74" s="42"/>
    </row>
    <row r="75" spans="1:10" ht="12.75">
      <c r="A75" s="44"/>
      <c r="B75" s="69"/>
      <c r="C75" s="75"/>
      <c r="D75" s="188"/>
      <c r="E75" s="189"/>
      <c r="F75" s="189"/>
      <c r="G75" s="189"/>
      <c r="H75" s="190"/>
      <c r="I75" s="39"/>
      <c r="J75" s="42"/>
    </row>
    <row r="76" spans="1:10" ht="12.75">
      <c r="A76" s="44"/>
      <c r="B76" s="69"/>
      <c r="C76" s="75"/>
      <c r="D76" s="188"/>
      <c r="E76" s="189"/>
      <c r="F76" s="189"/>
      <c r="G76" s="189"/>
      <c r="H76" s="190"/>
      <c r="I76" s="39"/>
      <c r="J76" s="42"/>
    </row>
    <row r="77" spans="1:10" ht="12.75">
      <c r="A77" s="44"/>
      <c r="B77" s="69"/>
      <c r="C77" s="75"/>
      <c r="D77" s="188"/>
      <c r="E77" s="189"/>
      <c r="F77" s="189"/>
      <c r="G77" s="189"/>
      <c r="H77" s="190"/>
      <c r="I77" s="39"/>
      <c r="J77" s="42"/>
    </row>
    <row r="78" spans="1:10" ht="12.75">
      <c r="A78" s="44"/>
      <c r="B78" s="69"/>
      <c r="C78" s="75"/>
      <c r="D78" s="188"/>
      <c r="E78" s="189"/>
      <c r="F78" s="189"/>
      <c r="G78" s="189"/>
      <c r="H78" s="190"/>
      <c r="I78" s="39"/>
      <c r="J78" s="42"/>
    </row>
    <row r="79" spans="1:10" ht="12.75">
      <c r="A79" s="44"/>
      <c r="B79" s="69"/>
      <c r="C79" s="75"/>
      <c r="D79" s="188"/>
      <c r="E79" s="189"/>
      <c r="F79" s="189"/>
      <c r="G79" s="189"/>
      <c r="H79" s="190"/>
      <c r="I79" s="39"/>
      <c r="J79" s="42"/>
    </row>
    <row r="80" spans="1:10" ht="12.75">
      <c r="A80" s="44"/>
      <c r="B80" s="69"/>
      <c r="C80" s="75"/>
      <c r="D80" s="188"/>
      <c r="E80" s="189"/>
      <c r="F80" s="189"/>
      <c r="G80" s="189"/>
      <c r="H80" s="190"/>
      <c r="I80" s="39"/>
      <c r="J80" s="42"/>
    </row>
    <row r="81" spans="1:10" ht="12.75">
      <c r="A81" s="44"/>
      <c r="B81" s="69"/>
      <c r="C81" s="75"/>
      <c r="D81" s="188"/>
      <c r="E81" s="189"/>
      <c r="F81" s="189"/>
      <c r="G81" s="189"/>
      <c r="H81" s="190"/>
      <c r="I81" s="39"/>
      <c r="J81" s="42"/>
    </row>
    <row r="82" spans="1:10" ht="12.75">
      <c r="A82" s="44"/>
      <c r="B82" s="69"/>
      <c r="C82" s="75"/>
      <c r="D82" s="188"/>
      <c r="E82" s="189"/>
      <c r="F82" s="189"/>
      <c r="G82" s="189"/>
      <c r="H82" s="190"/>
      <c r="I82" s="39"/>
      <c r="J82" s="42"/>
    </row>
    <row r="83" spans="1:10" ht="12.75">
      <c r="A83" s="44"/>
      <c r="B83" s="69"/>
      <c r="C83" s="75"/>
      <c r="D83" s="188"/>
      <c r="E83" s="189"/>
      <c r="F83" s="189"/>
      <c r="G83" s="189"/>
      <c r="H83" s="190"/>
      <c r="I83" s="39"/>
      <c r="J83" s="42"/>
    </row>
    <row r="84" spans="1:10" ht="12.75">
      <c r="A84" s="44"/>
      <c r="B84" s="69"/>
      <c r="C84" s="75"/>
      <c r="D84" s="188"/>
      <c r="E84" s="189"/>
      <c r="F84" s="189"/>
      <c r="G84" s="189"/>
      <c r="H84" s="190"/>
      <c r="I84" s="39"/>
      <c r="J84" s="42"/>
    </row>
    <row r="85" spans="1:10" ht="12.75">
      <c r="A85" s="44"/>
      <c r="B85" s="69"/>
      <c r="C85" s="75"/>
      <c r="D85" s="188"/>
      <c r="E85" s="189"/>
      <c r="F85" s="189"/>
      <c r="G85" s="189"/>
      <c r="H85" s="190"/>
      <c r="I85" s="39"/>
      <c r="J85" s="42"/>
    </row>
    <row r="86" spans="1:10" ht="12.75">
      <c r="A86" s="44"/>
      <c r="B86" s="69"/>
      <c r="C86" s="75"/>
      <c r="D86" s="188"/>
      <c r="E86" s="189"/>
      <c r="F86" s="189"/>
      <c r="G86" s="189"/>
      <c r="H86" s="190"/>
      <c r="I86" s="39"/>
      <c r="J86" s="42"/>
    </row>
    <row r="87" spans="1:10" ht="12.75">
      <c r="A87" s="44"/>
      <c r="B87" s="69"/>
      <c r="C87" s="75"/>
      <c r="D87" s="188"/>
      <c r="E87" s="189"/>
      <c r="F87" s="189"/>
      <c r="G87" s="189"/>
      <c r="H87" s="190"/>
      <c r="I87" s="39"/>
      <c r="J87" s="42"/>
    </row>
    <row r="88" spans="1:10" ht="12.75">
      <c r="A88" s="44"/>
      <c r="B88" s="69"/>
      <c r="C88" s="75"/>
      <c r="D88" s="188"/>
      <c r="E88" s="189"/>
      <c r="F88" s="189"/>
      <c r="G88" s="189"/>
      <c r="H88" s="190"/>
      <c r="I88" s="39"/>
      <c r="J88" s="42"/>
    </row>
    <row r="89" spans="1:10" ht="12.75">
      <c r="A89" s="44"/>
      <c r="B89" s="69"/>
      <c r="C89" s="75"/>
      <c r="D89" s="188"/>
      <c r="E89" s="189"/>
      <c r="F89" s="189"/>
      <c r="G89" s="189"/>
      <c r="H89" s="190"/>
      <c r="I89" s="39"/>
      <c r="J89" s="42"/>
    </row>
    <row r="90" spans="1:10" ht="12.75">
      <c r="A90" s="44"/>
      <c r="B90" s="69"/>
      <c r="C90" s="75"/>
      <c r="D90" s="188"/>
      <c r="E90" s="189"/>
      <c r="F90" s="189"/>
      <c r="G90" s="189"/>
      <c r="H90" s="190"/>
      <c r="I90" s="39"/>
      <c r="J90" s="42"/>
    </row>
    <row r="91" spans="1:10" ht="12.75">
      <c r="A91" s="44"/>
      <c r="B91" s="69"/>
      <c r="C91" s="75"/>
      <c r="D91" s="188"/>
      <c r="E91" s="189"/>
      <c r="F91" s="189"/>
      <c r="G91" s="189"/>
      <c r="H91" s="190"/>
      <c r="I91" s="39"/>
      <c r="J91" s="42"/>
    </row>
    <row r="92" spans="1:10" ht="12.75">
      <c r="A92" s="44"/>
      <c r="B92" s="69"/>
      <c r="C92" s="75"/>
      <c r="D92" s="188"/>
      <c r="E92" s="189"/>
      <c r="F92" s="189"/>
      <c r="G92" s="189"/>
      <c r="H92" s="190"/>
      <c r="I92" s="39"/>
      <c r="J92" s="42"/>
    </row>
    <row r="93" spans="1:10" ht="12.75">
      <c r="A93" s="44"/>
      <c r="B93" s="69"/>
      <c r="C93" s="75"/>
      <c r="D93" s="188"/>
      <c r="E93" s="189"/>
      <c r="F93" s="189"/>
      <c r="G93" s="189"/>
      <c r="H93" s="190"/>
      <c r="I93" s="39"/>
      <c r="J93" s="42"/>
    </row>
    <row r="94" spans="1:10" ht="12.75">
      <c r="A94" s="44"/>
      <c r="B94" s="69"/>
      <c r="C94" s="75"/>
      <c r="D94" s="188"/>
      <c r="E94" s="189"/>
      <c r="F94" s="189"/>
      <c r="G94" s="189"/>
      <c r="H94" s="190"/>
      <c r="I94" s="39"/>
      <c r="J94" s="42"/>
    </row>
    <row r="95" spans="1:10" ht="12.75">
      <c r="A95" s="44"/>
      <c r="B95" s="69"/>
      <c r="C95" s="75"/>
      <c r="D95" s="188"/>
      <c r="E95" s="189"/>
      <c r="F95" s="189"/>
      <c r="G95" s="189"/>
      <c r="H95" s="190"/>
      <c r="I95" s="39"/>
      <c r="J95" s="42"/>
    </row>
    <row r="96" spans="1:10" ht="12.75">
      <c r="A96" s="44"/>
      <c r="B96" s="69"/>
      <c r="C96" s="75"/>
      <c r="D96" s="188"/>
      <c r="E96" s="189"/>
      <c r="F96" s="189"/>
      <c r="G96" s="189"/>
      <c r="H96" s="190"/>
      <c r="I96" s="39"/>
      <c r="J96" s="42"/>
    </row>
    <row r="97" spans="1:10" ht="12.75">
      <c r="A97" s="44"/>
      <c r="B97" s="69"/>
      <c r="C97" s="75"/>
      <c r="D97" s="188"/>
      <c r="E97" s="189"/>
      <c r="F97" s="189"/>
      <c r="G97" s="189"/>
      <c r="H97" s="190"/>
      <c r="I97" s="39"/>
      <c r="J97" s="42"/>
    </row>
    <row r="98" spans="1:10" ht="12.75">
      <c r="A98" s="44"/>
      <c r="B98" s="69"/>
      <c r="C98" s="75"/>
      <c r="D98" s="188"/>
      <c r="E98" s="189"/>
      <c r="F98" s="189"/>
      <c r="G98" s="189"/>
      <c r="H98" s="190"/>
      <c r="I98" s="39"/>
      <c r="J98" s="42"/>
    </row>
    <row r="99" spans="1:10" ht="12.75">
      <c r="A99" s="44"/>
      <c r="B99" s="69"/>
      <c r="C99" s="75"/>
      <c r="D99" s="188"/>
      <c r="E99" s="189"/>
      <c r="F99" s="189"/>
      <c r="G99" s="189"/>
      <c r="H99" s="190"/>
      <c r="I99" s="39"/>
      <c r="J99" s="42"/>
    </row>
    <row r="100" spans="1:10" ht="12.75">
      <c r="A100" s="44"/>
      <c r="B100" s="69"/>
      <c r="C100" s="75"/>
      <c r="D100" s="188"/>
      <c r="E100" s="189"/>
      <c r="F100" s="189"/>
      <c r="G100" s="189"/>
      <c r="H100" s="190"/>
      <c r="I100" s="39"/>
      <c r="J100" s="42"/>
    </row>
    <row r="101" spans="1:10" ht="12.75">
      <c r="A101" s="44"/>
      <c r="B101" s="69"/>
      <c r="C101" s="75"/>
      <c r="D101" s="188"/>
      <c r="E101" s="189"/>
      <c r="F101" s="189"/>
      <c r="G101" s="189"/>
      <c r="H101" s="190"/>
      <c r="I101" s="39"/>
      <c r="J101" s="42"/>
    </row>
    <row r="102" spans="1:10" ht="12.75">
      <c r="A102" s="44"/>
      <c r="B102" s="69"/>
      <c r="C102" s="75"/>
      <c r="D102" s="188"/>
      <c r="E102" s="189"/>
      <c r="F102" s="189"/>
      <c r="G102" s="189"/>
      <c r="H102" s="190"/>
      <c r="I102" s="39"/>
      <c r="J102" s="42"/>
    </row>
    <row r="103" spans="1:10" ht="12.75">
      <c r="A103" s="44"/>
      <c r="B103" s="69"/>
      <c r="C103" s="75"/>
      <c r="D103" s="188"/>
      <c r="E103" s="189"/>
      <c r="F103" s="189"/>
      <c r="G103" s="189"/>
      <c r="H103" s="190"/>
      <c r="I103" s="39"/>
      <c r="J103" s="42"/>
    </row>
    <row r="104" spans="1:10" ht="12.75">
      <c r="A104" s="44"/>
      <c r="B104" s="69"/>
      <c r="C104" s="75"/>
      <c r="D104" s="188"/>
      <c r="E104" s="189"/>
      <c r="F104" s="189"/>
      <c r="G104" s="189"/>
      <c r="H104" s="190"/>
      <c r="I104" s="39"/>
      <c r="J104" s="42"/>
    </row>
    <row r="105" spans="1:10" ht="12.75">
      <c r="A105" s="44"/>
      <c r="B105" s="69"/>
      <c r="C105" s="75"/>
      <c r="D105" s="188"/>
      <c r="E105" s="189"/>
      <c r="F105" s="189"/>
      <c r="G105" s="189"/>
      <c r="H105" s="190"/>
      <c r="I105" s="39"/>
      <c r="J105" s="42"/>
    </row>
    <row r="106" spans="1:10" ht="12.75">
      <c r="A106" s="44"/>
      <c r="B106" s="69"/>
      <c r="C106" s="75"/>
      <c r="D106" s="188"/>
      <c r="E106" s="189"/>
      <c r="F106" s="189"/>
      <c r="G106" s="189"/>
      <c r="H106" s="190"/>
      <c r="I106" s="39"/>
      <c r="J106" s="42"/>
    </row>
    <row r="107" spans="1:10" ht="12.75">
      <c r="A107" s="44"/>
      <c r="B107" s="69"/>
      <c r="C107" s="75"/>
      <c r="D107" s="188"/>
      <c r="E107" s="189"/>
      <c r="F107" s="189"/>
      <c r="G107" s="189"/>
      <c r="H107" s="190"/>
      <c r="I107" s="39"/>
      <c r="J107" s="42"/>
    </row>
    <row r="108" spans="1:10" ht="12.75">
      <c r="A108" s="44"/>
      <c r="B108" s="69"/>
      <c r="C108" s="75"/>
      <c r="D108" s="188"/>
      <c r="E108" s="189"/>
      <c r="F108" s="189"/>
      <c r="G108" s="189"/>
      <c r="H108" s="190"/>
      <c r="I108" s="39"/>
      <c r="J108" s="42"/>
    </row>
    <row r="109" spans="1:10" ht="12.75">
      <c r="A109" s="44"/>
      <c r="B109" s="69"/>
      <c r="C109" s="75"/>
      <c r="D109" s="188"/>
      <c r="E109" s="189"/>
      <c r="F109" s="189"/>
      <c r="G109" s="189"/>
      <c r="H109" s="190"/>
      <c r="I109" s="39"/>
      <c r="J109" s="42"/>
    </row>
    <row r="110" spans="1:10" ht="12.75">
      <c r="A110" s="44"/>
      <c r="B110" s="69"/>
      <c r="C110" s="75"/>
      <c r="D110" s="188"/>
      <c r="E110" s="189"/>
      <c r="F110" s="189"/>
      <c r="G110" s="189"/>
      <c r="H110" s="190"/>
      <c r="I110" s="39"/>
      <c r="J110" s="42"/>
    </row>
    <row r="111" spans="1:10" ht="12.75">
      <c r="A111" s="44"/>
      <c r="B111" s="69"/>
      <c r="C111" s="75"/>
      <c r="D111" s="188"/>
      <c r="E111" s="189"/>
      <c r="F111" s="189"/>
      <c r="G111" s="189"/>
      <c r="H111" s="190"/>
      <c r="I111" s="39"/>
      <c r="J111" s="42"/>
    </row>
    <row r="112" spans="1:10" ht="12.75">
      <c r="A112" s="44"/>
      <c r="B112" s="69"/>
      <c r="C112" s="75"/>
      <c r="D112" s="188"/>
      <c r="E112" s="189"/>
      <c r="F112" s="189"/>
      <c r="G112" s="189"/>
      <c r="H112" s="190"/>
      <c r="I112" s="39"/>
      <c r="J112" s="42"/>
    </row>
    <row r="113" spans="1:10" ht="12.75">
      <c r="A113" s="44"/>
      <c r="B113" s="69"/>
      <c r="C113" s="75"/>
      <c r="D113" s="188"/>
      <c r="E113" s="189"/>
      <c r="F113" s="189"/>
      <c r="G113" s="189"/>
      <c r="H113" s="190"/>
      <c r="I113" s="39"/>
      <c r="J113" s="42"/>
    </row>
    <row r="114" spans="1:10" ht="12.75">
      <c r="A114" s="44"/>
      <c r="B114" s="69"/>
      <c r="C114" s="75"/>
      <c r="D114" s="188"/>
      <c r="E114" s="189"/>
      <c r="F114" s="189"/>
      <c r="G114" s="189"/>
      <c r="H114" s="190"/>
      <c r="I114" s="39"/>
      <c r="J114" s="42"/>
    </row>
    <row r="115" spans="1:10" ht="12.75">
      <c r="A115" s="44"/>
      <c r="B115" s="69"/>
      <c r="C115" s="75"/>
      <c r="D115" s="188"/>
      <c r="E115" s="189"/>
      <c r="F115" s="189"/>
      <c r="G115" s="189"/>
      <c r="H115" s="190"/>
      <c r="I115" s="39"/>
      <c r="J115" s="42"/>
    </row>
    <row r="116" spans="1:10" ht="12.75">
      <c r="A116" s="44"/>
      <c r="B116" s="69"/>
      <c r="C116" s="75"/>
      <c r="D116" s="188"/>
      <c r="E116" s="189"/>
      <c r="F116" s="189"/>
      <c r="G116" s="189"/>
      <c r="H116" s="190"/>
      <c r="I116" s="39"/>
      <c r="J116" s="42"/>
    </row>
    <row r="117" spans="1:10" ht="12.75">
      <c r="A117" s="44"/>
      <c r="B117" s="69"/>
      <c r="C117" s="75"/>
      <c r="D117" s="188"/>
      <c r="E117" s="189"/>
      <c r="F117" s="189"/>
      <c r="G117" s="189"/>
      <c r="H117" s="190"/>
      <c r="I117" s="39"/>
      <c r="J117" s="42"/>
    </row>
    <row r="118" spans="1:10" ht="12.75">
      <c r="A118" s="44"/>
      <c r="B118" s="69"/>
      <c r="C118" s="75"/>
      <c r="D118" s="188"/>
      <c r="E118" s="189"/>
      <c r="F118" s="189"/>
      <c r="G118" s="189"/>
      <c r="H118" s="190"/>
      <c r="I118" s="39"/>
      <c r="J118" s="42"/>
    </row>
    <row r="119" spans="1:10" ht="12.75">
      <c r="A119" s="44"/>
      <c r="B119" s="69"/>
      <c r="C119" s="75"/>
      <c r="D119" s="188"/>
      <c r="E119" s="189"/>
      <c r="F119" s="189"/>
      <c r="G119" s="189"/>
      <c r="H119" s="190"/>
      <c r="I119" s="39"/>
      <c r="J119" s="42"/>
    </row>
    <row r="120" spans="1:10" ht="12.75">
      <c r="A120" s="44"/>
      <c r="B120" s="69"/>
      <c r="C120" s="75"/>
      <c r="D120" s="188"/>
      <c r="E120" s="189"/>
      <c r="F120" s="189"/>
      <c r="G120" s="189"/>
      <c r="H120" s="190"/>
      <c r="I120" s="39"/>
      <c r="J120" s="42"/>
    </row>
    <row r="121" spans="1:10" ht="12.75">
      <c r="A121" s="44"/>
      <c r="B121" s="69"/>
      <c r="C121" s="75"/>
      <c r="D121" s="188"/>
      <c r="E121" s="189"/>
      <c r="F121" s="189"/>
      <c r="G121" s="189"/>
      <c r="H121" s="190"/>
      <c r="I121" s="39"/>
      <c r="J121" s="42"/>
    </row>
    <row r="122" spans="1:10" ht="12.75">
      <c r="A122" s="44"/>
      <c r="B122" s="69"/>
      <c r="C122" s="75"/>
      <c r="D122" s="188"/>
      <c r="E122" s="189"/>
      <c r="F122" s="189"/>
      <c r="G122" s="189"/>
      <c r="H122" s="190"/>
      <c r="I122" s="39"/>
      <c r="J122" s="42"/>
    </row>
    <row r="123" spans="1:10" ht="12.75">
      <c r="A123" s="44"/>
      <c r="B123" s="69"/>
      <c r="C123" s="75"/>
      <c r="D123" s="188"/>
      <c r="E123" s="189"/>
      <c r="F123" s="189"/>
      <c r="G123" s="189"/>
      <c r="H123" s="190"/>
      <c r="I123" s="39"/>
      <c r="J123" s="42"/>
    </row>
    <row r="124" spans="1:10" ht="12.75">
      <c r="A124" s="44"/>
      <c r="B124" s="69"/>
      <c r="C124" s="75"/>
      <c r="D124" s="188"/>
      <c r="E124" s="189"/>
      <c r="F124" s="189"/>
      <c r="G124" s="189"/>
      <c r="H124" s="190"/>
      <c r="I124" s="39"/>
      <c r="J124" s="42"/>
    </row>
    <row r="125" spans="1:10" ht="12.75">
      <c r="A125" s="44"/>
      <c r="B125" s="69"/>
      <c r="C125" s="75"/>
      <c r="D125" s="188"/>
      <c r="E125" s="189"/>
      <c r="F125" s="189"/>
      <c r="G125" s="189"/>
      <c r="H125" s="190"/>
      <c r="I125" s="39"/>
      <c r="J125" s="42"/>
    </row>
    <row r="126" spans="1:10" ht="12.75">
      <c r="A126" s="44"/>
      <c r="B126" s="69"/>
      <c r="C126" s="75"/>
      <c r="D126" s="188"/>
      <c r="E126" s="189"/>
      <c r="F126" s="189"/>
      <c r="G126" s="189"/>
      <c r="H126" s="190"/>
      <c r="I126" s="39"/>
      <c r="J126" s="42"/>
    </row>
    <row r="127" spans="1:10" ht="12.75">
      <c r="A127" s="44"/>
      <c r="B127" s="69"/>
      <c r="C127" s="75"/>
      <c r="D127" s="188"/>
      <c r="E127" s="189"/>
      <c r="F127" s="189"/>
      <c r="G127" s="189"/>
      <c r="H127" s="190"/>
      <c r="I127" s="39"/>
      <c r="J127" s="42"/>
    </row>
    <row r="128" spans="1:10" ht="12.75">
      <c r="A128" s="44"/>
      <c r="B128" s="69"/>
      <c r="C128" s="75"/>
      <c r="D128" s="188"/>
      <c r="E128" s="189"/>
      <c r="F128" s="189"/>
      <c r="G128" s="189"/>
      <c r="H128" s="190"/>
      <c r="I128" s="39"/>
      <c r="J128" s="42"/>
    </row>
    <row r="129" spans="1:10" ht="12.75">
      <c r="A129" s="44"/>
      <c r="B129" s="69"/>
      <c r="C129" s="75"/>
      <c r="D129" s="188"/>
      <c r="E129" s="189"/>
      <c r="F129" s="189"/>
      <c r="G129" s="189"/>
      <c r="H129" s="190"/>
      <c r="I129" s="39"/>
      <c r="J129" s="42"/>
    </row>
    <row r="130" spans="1:10" ht="12.75">
      <c r="A130" s="44"/>
      <c r="B130" s="69"/>
      <c r="C130" s="75"/>
      <c r="D130" s="188"/>
      <c r="E130" s="189"/>
      <c r="F130" s="189"/>
      <c r="G130" s="189"/>
      <c r="H130" s="190"/>
      <c r="I130" s="39"/>
      <c r="J130" s="42"/>
    </row>
    <row r="131" spans="1:10" ht="12.75">
      <c r="A131" s="44"/>
      <c r="B131" s="69"/>
      <c r="C131" s="75"/>
      <c r="D131" s="188"/>
      <c r="E131" s="189"/>
      <c r="F131" s="189"/>
      <c r="G131" s="189"/>
      <c r="H131" s="190"/>
      <c r="I131" s="39"/>
      <c r="J131" s="42"/>
    </row>
    <row r="132" spans="1:10" ht="12.75">
      <c r="A132" s="44"/>
      <c r="B132" s="69"/>
      <c r="C132" s="75"/>
      <c r="D132" s="188"/>
      <c r="E132" s="189"/>
      <c r="F132" s="189"/>
      <c r="G132" s="189"/>
      <c r="H132" s="190"/>
      <c r="I132" s="39"/>
      <c r="J132" s="42"/>
    </row>
    <row r="133" spans="1:10" ht="12.75">
      <c r="A133" s="44"/>
      <c r="B133" s="69"/>
      <c r="C133" s="75"/>
      <c r="D133" s="188"/>
      <c r="E133" s="189"/>
      <c r="F133" s="189"/>
      <c r="G133" s="189"/>
      <c r="H133" s="190"/>
      <c r="I133" s="39"/>
      <c r="J133" s="42"/>
    </row>
    <row r="134" spans="1:10" ht="12.75">
      <c r="A134" s="44"/>
      <c r="B134" s="69"/>
      <c r="C134" s="75"/>
      <c r="D134" s="188"/>
      <c r="E134" s="189"/>
      <c r="F134" s="189"/>
      <c r="G134" s="189"/>
      <c r="H134" s="190"/>
      <c r="I134" s="39"/>
      <c r="J134" s="42"/>
    </row>
    <row r="135" spans="1:10" ht="12.75">
      <c r="A135" s="44"/>
      <c r="B135" s="69"/>
      <c r="C135" s="75"/>
      <c r="D135" s="188"/>
      <c r="E135" s="189"/>
      <c r="F135" s="189"/>
      <c r="G135" s="189"/>
      <c r="H135" s="190"/>
      <c r="I135" s="39"/>
      <c r="J135" s="42"/>
    </row>
    <row r="136" spans="1:10" ht="12.75">
      <c r="A136" s="44"/>
      <c r="B136" s="69"/>
      <c r="C136" s="75"/>
      <c r="D136" s="188"/>
      <c r="E136" s="189"/>
      <c r="F136" s="189"/>
      <c r="G136" s="189"/>
      <c r="H136" s="190"/>
      <c r="I136" s="39"/>
      <c r="J136" s="42"/>
    </row>
    <row r="137" spans="1:10" ht="12.75">
      <c r="A137" s="44"/>
      <c r="B137" s="69"/>
      <c r="C137" s="75"/>
      <c r="D137" s="188"/>
      <c r="E137" s="189"/>
      <c r="F137" s="189"/>
      <c r="G137" s="189"/>
      <c r="H137" s="190"/>
      <c r="I137" s="39"/>
      <c r="J137" s="42"/>
    </row>
    <row r="138" spans="1:10" ht="12.75">
      <c r="A138" s="44"/>
      <c r="B138" s="69"/>
      <c r="C138" s="75"/>
      <c r="D138" s="188"/>
      <c r="E138" s="189"/>
      <c r="F138" s="189"/>
      <c r="G138" s="189"/>
      <c r="H138" s="190"/>
      <c r="I138" s="39"/>
      <c r="J138" s="42"/>
    </row>
    <row r="139" spans="1:10" ht="12.75">
      <c r="A139" s="44"/>
      <c r="B139" s="69"/>
      <c r="C139" s="75"/>
      <c r="D139" s="188"/>
      <c r="E139" s="189"/>
      <c r="F139" s="189"/>
      <c r="G139" s="189"/>
      <c r="H139" s="190"/>
      <c r="I139" s="39"/>
      <c r="J139" s="42"/>
    </row>
    <row r="140" spans="1:10" ht="12.75">
      <c r="A140" s="44"/>
      <c r="B140" s="69"/>
      <c r="C140" s="75"/>
      <c r="D140" s="188"/>
      <c r="E140" s="189"/>
      <c r="F140" s="189"/>
      <c r="G140" s="189"/>
      <c r="H140" s="190"/>
      <c r="I140" s="39"/>
      <c r="J140" s="42"/>
    </row>
    <row r="141" spans="1:10" ht="12.75">
      <c r="A141" s="44"/>
      <c r="B141" s="69"/>
      <c r="C141" s="75"/>
      <c r="D141" s="188"/>
      <c r="E141" s="189"/>
      <c r="F141" s="189"/>
      <c r="G141" s="189"/>
      <c r="H141" s="190"/>
      <c r="I141" s="39"/>
      <c r="J141" s="42"/>
    </row>
    <row r="142" spans="1:10" ht="12.75">
      <c r="A142" s="44"/>
      <c r="B142" s="69"/>
      <c r="C142" s="75"/>
      <c r="D142" s="188"/>
      <c r="E142" s="189"/>
      <c r="F142" s="189"/>
      <c r="G142" s="189"/>
      <c r="H142" s="190"/>
      <c r="I142" s="39"/>
      <c r="J142" s="42"/>
    </row>
    <row r="143" spans="1:10" ht="12.75">
      <c r="A143" s="44"/>
      <c r="B143" s="69"/>
      <c r="C143" s="75"/>
      <c r="D143" s="188"/>
      <c r="E143" s="189"/>
      <c r="F143" s="189"/>
      <c r="G143" s="189"/>
      <c r="H143" s="190"/>
      <c r="I143" s="39"/>
      <c r="J143" s="42"/>
    </row>
    <row r="144" spans="1:10" ht="12.75">
      <c r="A144" s="44"/>
      <c r="B144" s="69"/>
      <c r="C144" s="75"/>
      <c r="D144" s="188"/>
      <c r="E144" s="189"/>
      <c r="F144" s="189"/>
      <c r="G144" s="189"/>
      <c r="H144" s="190"/>
      <c r="I144" s="39"/>
      <c r="J144" s="42"/>
    </row>
    <row r="145" spans="1:10" ht="12.75">
      <c r="A145" s="44"/>
      <c r="B145" s="69"/>
      <c r="C145" s="75"/>
      <c r="D145" s="188"/>
      <c r="E145" s="189"/>
      <c r="F145" s="189"/>
      <c r="G145" s="189"/>
      <c r="H145" s="190"/>
      <c r="I145" s="39"/>
      <c r="J145" s="42"/>
    </row>
    <row r="146" spans="1:10" ht="12.75">
      <c r="A146" s="44"/>
      <c r="B146" s="69"/>
      <c r="C146" s="75"/>
      <c r="D146" s="188"/>
      <c r="E146" s="189"/>
      <c r="F146" s="189"/>
      <c r="G146" s="189"/>
      <c r="H146" s="190"/>
      <c r="I146" s="39"/>
      <c r="J146" s="42"/>
    </row>
    <row r="147" spans="1:10" ht="12.75">
      <c r="A147" s="44"/>
      <c r="B147" s="69"/>
      <c r="C147" s="75"/>
      <c r="D147" s="188"/>
      <c r="E147" s="189"/>
      <c r="F147" s="189"/>
      <c r="G147" s="189"/>
      <c r="H147" s="190"/>
      <c r="I147" s="39"/>
      <c r="J147" s="42"/>
    </row>
    <row r="148" spans="1:10" ht="12.75">
      <c r="A148" s="44"/>
      <c r="B148" s="69"/>
      <c r="C148" s="75"/>
      <c r="D148" s="188"/>
      <c r="E148" s="189"/>
      <c r="F148" s="189"/>
      <c r="G148" s="189"/>
      <c r="H148" s="190"/>
      <c r="I148" s="39"/>
      <c r="J148" s="42"/>
    </row>
    <row r="149" spans="1:10" ht="12.75">
      <c r="A149" s="44"/>
      <c r="B149" s="69"/>
      <c r="C149" s="75"/>
      <c r="D149" s="188"/>
      <c r="E149" s="189"/>
      <c r="F149" s="189"/>
      <c r="G149" s="189"/>
      <c r="H149" s="190"/>
      <c r="I149" s="39"/>
      <c r="J149" s="42"/>
    </row>
    <row r="150" spans="1:10" ht="12.75">
      <c r="A150" s="44"/>
      <c r="B150" s="69"/>
      <c r="C150" s="75"/>
      <c r="D150" s="188"/>
      <c r="E150" s="189"/>
      <c r="F150" s="189"/>
      <c r="G150" s="189"/>
      <c r="H150" s="190"/>
      <c r="I150" s="39"/>
      <c r="J150" s="42"/>
    </row>
    <row r="151" spans="1:10" ht="12.75">
      <c r="A151" s="44"/>
      <c r="B151" s="69"/>
      <c r="C151" s="75"/>
      <c r="D151" s="188"/>
      <c r="E151" s="189"/>
      <c r="F151" s="189"/>
      <c r="G151" s="189"/>
      <c r="H151" s="190"/>
      <c r="I151" s="39"/>
      <c r="J151" s="42"/>
    </row>
    <row r="152" spans="1:10" ht="12.75">
      <c r="A152" s="44"/>
      <c r="B152" s="69"/>
      <c r="C152" s="75"/>
      <c r="D152" s="188"/>
      <c r="E152" s="189"/>
      <c r="F152" s="189"/>
      <c r="G152" s="189"/>
      <c r="H152" s="190"/>
      <c r="I152" s="39"/>
      <c r="J152" s="42"/>
    </row>
    <row r="153" spans="1:10" ht="12.75">
      <c r="A153" s="44"/>
      <c r="B153" s="69"/>
      <c r="C153" s="75"/>
      <c r="D153" s="188"/>
      <c r="E153" s="189"/>
      <c r="F153" s="189"/>
      <c r="G153" s="189"/>
      <c r="H153" s="190"/>
      <c r="I153" s="39"/>
      <c r="J153" s="42"/>
    </row>
    <row r="154" spans="1:10" ht="12.75">
      <c r="A154" s="44"/>
      <c r="B154" s="69"/>
      <c r="C154" s="75"/>
      <c r="D154" s="188"/>
      <c r="E154" s="189"/>
      <c r="F154" s="189"/>
      <c r="G154" s="189"/>
      <c r="H154" s="190"/>
      <c r="I154" s="39"/>
      <c r="J154" s="42"/>
    </row>
    <row r="155" spans="1:10" ht="12.75">
      <c r="A155" s="44"/>
      <c r="B155" s="69"/>
      <c r="C155" s="75"/>
      <c r="D155" s="188"/>
      <c r="E155" s="189"/>
      <c r="F155" s="189"/>
      <c r="G155" s="189"/>
      <c r="H155" s="190"/>
      <c r="I155" s="39"/>
      <c r="J155" s="42"/>
    </row>
    <row r="156" spans="1:10" ht="12.75">
      <c r="A156" s="44"/>
      <c r="B156" s="69"/>
      <c r="C156" s="75"/>
      <c r="D156" s="188"/>
      <c r="E156" s="189"/>
      <c r="F156" s="189"/>
      <c r="G156" s="189"/>
      <c r="H156" s="190"/>
      <c r="I156" s="39"/>
      <c r="J156" s="42"/>
    </row>
    <row r="157" spans="1:10" ht="12.75">
      <c r="A157" s="44"/>
      <c r="B157" s="69"/>
      <c r="C157" s="75"/>
      <c r="D157" s="188"/>
      <c r="E157" s="189"/>
      <c r="F157" s="189"/>
      <c r="G157" s="189"/>
      <c r="H157" s="190"/>
      <c r="I157" s="39"/>
      <c r="J157" s="42"/>
    </row>
    <row r="158" spans="1:10" ht="12.75">
      <c r="A158" s="44"/>
      <c r="B158" s="69"/>
      <c r="C158" s="75"/>
      <c r="D158" s="188"/>
      <c r="E158" s="189"/>
      <c r="F158" s="189"/>
      <c r="G158" s="189"/>
      <c r="H158" s="190"/>
      <c r="I158" s="39"/>
      <c r="J158" s="42"/>
    </row>
    <row r="159" spans="1:10" ht="12.75">
      <c r="A159" s="44"/>
      <c r="B159" s="69"/>
      <c r="C159" s="75"/>
      <c r="D159" s="188"/>
      <c r="E159" s="189"/>
      <c r="F159" s="189"/>
      <c r="G159" s="189"/>
      <c r="H159" s="190"/>
      <c r="I159" s="39"/>
      <c r="J159" s="42"/>
    </row>
    <row r="160" spans="1:10" ht="12.75">
      <c r="A160" s="44"/>
      <c r="B160" s="69"/>
      <c r="C160" s="75"/>
      <c r="D160" s="188"/>
      <c r="E160" s="189"/>
      <c r="F160" s="189"/>
      <c r="G160" s="189"/>
      <c r="H160" s="190"/>
      <c r="I160" s="39"/>
      <c r="J160" s="42"/>
    </row>
    <row r="161" spans="1:10" ht="12.75">
      <c r="A161" s="44"/>
      <c r="B161" s="69"/>
      <c r="C161" s="75"/>
      <c r="D161" s="188"/>
      <c r="E161" s="189"/>
      <c r="F161" s="189"/>
      <c r="G161" s="189"/>
      <c r="H161" s="190"/>
      <c r="I161" s="39"/>
      <c r="J161" s="42"/>
    </row>
    <row r="162" spans="1:10" ht="12.75">
      <c r="A162" s="44"/>
      <c r="B162" s="69"/>
      <c r="C162" s="75"/>
      <c r="D162" s="188"/>
      <c r="E162" s="189"/>
      <c r="F162" s="189"/>
      <c r="G162" s="189"/>
      <c r="H162" s="190"/>
      <c r="I162" s="39"/>
      <c r="J162" s="42"/>
    </row>
    <row r="163" spans="1:10" ht="12.75">
      <c r="A163" s="44"/>
      <c r="B163" s="69"/>
      <c r="C163" s="75"/>
      <c r="D163" s="188"/>
      <c r="E163" s="189"/>
      <c r="F163" s="189"/>
      <c r="G163" s="189"/>
      <c r="H163" s="190"/>
      <c r="I163" s="39"/>
      <c r="J163" s="42"/>
    </row>
    <row r="164" spans="1:10" ht="12.75">
      <c r="A164" s="44"/>
      <c r="B164" s="69"/>
      <c r="C164" s="75"/>
      <c r="D164" s="188"/>
      <c r="E164" s="189"/>
      <c r="F164" s="189"/>
      <c r="G164" s="189"/>
      <c r="H164" s="190"/>
      <c r="I164" s="39"/>
      <c r="J164" s="42"/>
    </row>
    <row r="165" spans="1:10" ht="12.75">
      <c r="A165" s="44"/>
      <c r="B165" s="69"/>
      <c r="C165" s="75"/>
      <c r="D165" s="188"/>
      <c r="E165" s="189"/>
      <c r="F165" s="189"/>
      <c r="G165" s="189"/>
      <c r="H165" s="190"/>
      <c r="I165" s="39"/>
      <c r="J165" s="42"/>
    </row>
    <row r="166" spans="1:10" ht="12.75">
      <c r="A166" s="44"/>
      <c r="B166" s="69"/>
      <c r="C166" s="75"/>
      <c r="D166" s="188"/>
      <c r="E166" s="189"/>
      <c r="F166" s="189"/>
      <c r="G166" s="189"/>
      <c r="H166" s="190"/>
      <c r="I166" s="39"/>
      <c r="J166" s="42"/>
    </row>
    <row r="167" spans="1:10" ht="12.75">
      <c r="A167" s="44"/>
      <c r="B167" s="69"/>
      <c r="C167" s="75"/>
      <c r="D167" s="188"/>
      <c r="E167" s="189"/>
      <c r="F167" s="189"/>
      <c r="G167" s="189"/>
      <c r="H167" s="190"/>
      <c r="I167" s="39"/>
      <c r="J167" s="42"/>
    </row>
    <row r="168" spans="1:10" ht="12.75">
      <c r="A168" s="44"/>
      <c r="B168" s="69"/>
      <c r="C168" s="75"/>
      <c r="D168" s="188"/>
      <c r="E168" s="189"/>
      <c r="F168" s="189"/>
      <c r="G168" s="189"/>
      <c r="H168" s="190"/>
      <c r="I168" s="39"/>
      <c r="J168" s="42"/>
    </row>
    <row r="169" spans="1:10" ht="12.75">
      <c r="A169" s="44"/>
      <c r="B169" s="69"/>
      <c r="C169" s="75"/>
      <c r="D169" s="188"/>
      <c r="E169" s="189"/>
      <c r="F169" s="189"/>
      <c r="G169" s="189"/>
      <c r="H169" s="190"/>
      <c r="I169" s="39"/>
      <c r="J169" s="42"/>
    </row>
    <row r="170" spans="1:10" ht="12.75">
      <c r="A170" s="44"/>
      <c r="B170" s="69"/>
      <c r="C170" s="75"/>
      <c r="D170" s="188"/>
      <c r="E170" s="189"/>
      <c r="F170" s="189"/>
      <c r="G170" s="189"/>
      <c r="H170" s="190"/>
      <c r="I170" s="39"/>
      <c r="J170" s="42"/>
    </row>
    <row r="171" spans="1:10" ht="12.75">
      <c r="A171" s="44"/>
      <c r="B171" s="69"/>
      <c r="C171" s="75"/>
      <c r="D171" s="188"/>
      <c r="E171" s="189"/>
      <c r="F171" s="189"/>
      <c r="G171" s="189"/>
      <c r="H171" s="190"/>
      <c r="I171" s="39"/>
      <c r="J171" s="42"/>
    </row>
    <row r="172" spans="1:10" ht="12.75">
      <c r="A172" s="44"/>
      <c r="B172" s="69"/>
      <c r="C172" s="75"/>
      <c r="D172" s="188"/>
      <c r="E172" s="189"/>
      <c r="F172" s="189"/>
      <c r="G172" s="189"/>
      <c r="H172" s="190"/>
      <c r="I172" s="39"/>
      <c r="J172" s="42"/>
    </row>
    <row r="173" spans="1:10" ht="12.75">
      <c r="A173" s="44"/>
      <c r="B173" s="69"/>
      <c r="C173" s="75"/>
      <c r="D173" s="188"/>
      <c r="E173" s="189"/>
      <c r="F173" s="189"/>
      <c r="G173" s="189"/>
      <c r="H173" s="190"/>
      <c r="I173" s="39"/>
      <c r="J173" s="42"/>
    </row>
    <row r="174" spans="1:10" ht="12.75">
      <c r="A174" s="44"/>
      <c r="B174" s="69"/>
      <c r="C174" s="75"/>
      <c r="D174" s="188"/>
      <c r="E174" s="189"/>
      <c r="F174" s="189"/>
      <c r="G174" s="189"/>
      <c r="H174" s="190"/>
      <c r="I174" s="39"/>
      <c r="J174" s="42"/>
    </row>
    <row r="175" spans="1:10" ht="12.75">
      <c r="A175" s="44"/>
      <c r="B175" s="69"/>
      <c r="C175" s="75"/>
      <c r="D175" s="188"/>
      <c r="E175" s="189"/>
      <c r="F175" s="189"/>
      <c r="G175" s="189"/>
      <c r="H175" s="190"/>
      <c r="I175" s="39"/>
      <c r="J175" s="42"/>
    </row>
    <row r="176" spans="1:10" ht="12.75">
      <c r="A176" s="44"/>
      <c r="B176" s="69"/>
      <c r="C176" s="75"/>
      <c r="D176" s="188"/>
      <c r="E176" s="189"/>
      <c r="F176" s="189"/>
      <c r="G176" s="189"/>
      <c r="H176" s="190"/>
      <c r="I176" s="39"/>
      <c r="J176" s="42"/>
    </row>
    <row r="177" spans="1:10" ht="12.75">
      <c r="A177" s="44"/>
      <c r="B177" s="69"/>
      <c r="C177" s="75"/>
      <c r="D177" s="188"/>
      <c r="E177" s="189"/>
      <c r="F177" s="189"/>
      <c r="G177" s="189"/>
      <c r="H177" s="190"/>
      <c r="I177" s="39"/>
      <c r="J177" s="42"/>
    </row>
    <row r="178" spans="1:10" ht="12.75">
      <c r="A178" s="44"/>
      <c r="B178" s="69"/>
      <c r="C178" s="75"/>
      <c r="D178" s="188"/>
      <c r="E178" s="189"/>
      <c r="F178" s="189"/>
      <c r="G178" s="189"/>
      <c r="H178" s="190"/>
      <c r="I178" s="39"/>
      <c r="J178" s="42"/>
    </row>
    <row r="179" spans="1:10" ht="12.75">
      <c r="A179" s="44"/>
      <c r="B179" s="69"/>
      <c r="C179" s="75"/>
      <c r="D179" s="188"/>
      <c r="E179" s="189"/>
      <c r="F179" s="189"/>
      <c r="G179" s="189"/>
      <c r="H179" s="190"/>
      <c r="I179" s="39"/>
      <c r="J179" s="42"/>
    </row>
    <row r="180" spans="1:10" ht="12.75">
      <c r="A180" s="44"/>
      <c r="B180" s="69"/>
      <c r="C180" s="75"/>
      <c r="D180" s="188"/>
      <c r="E180" s="189"/>
      <c r="F180" s="189"/>
      <c r="G180" s="189"/>
      <c r="H180" s="190"/>
      <c r="I180" s="39"/>
      <c r="J180" s="42"/>
    </row>
    <row r="181" spans="1:10" ht="12.75">
      <c r="A181" s="44"/>
      <c r="B181" s="69"/>
      <c r="C181" s="75"/>
      <c r="D181" s="188"/>
      <c r="E181" s="189"/>
      <c r="F181" s="189"/>
      <c r="G181" s="189"/>
      <c r="H181" s="190"/>
      <c r="I181" s="39"/>
      <c r="J181" s="42"/>
    </row>
    <row r="182" spans="1:10" ht="12.75">
      <c r="A182" s="44"/>
      <c r="B182" s="69"/>
      <c r="C182" s="75"/>
      <c r="D182" s="188"/>
      <c r="E182" s="189"/>
      <c r="F182" s="189"/>
      <c r="G182" s="189"/>
      <c r="H182" s="190"/>
      <c r="I182" s="39"/>
      <c r="J182" s="42"/>
    </row>
    <row r="183" spans="1:10" ht="12.75">
      <c r="A183" s="44"/>
      <c r="B183" s="69"/>
      <c r="C183" s="75"/>
      <c r="D183" s="188"/>
      <c r="E183" s="189"/>
      <c r="F183" s="189"/>
      <c r="G183" s="189"/>
      <c r="H183" s="190"/>
      <c r="I183" s="39"/>
      <c r="J183" s="42"/>
    </row>
    <row r="184" spans="1:10" ht="12.75">
      <c r="A184" s="44"/>
      <c r="B184" s="69"/>
      <c r="C184" s="75"/>
      <c r="D184" s="188"/>
      <c r="E184" s="189"/>
      <c r="F184" s="189"/>
      <c r="G184" s="189"/>
      <c r="H184" s="190"/>
      <c r="I184" s="39"/>
      <c r="J184" s="42"/>
    </row>
    <row r="185" spans="1:10" ht="12.75">
      <c r="A185" s="44"/>
      <c r="B185" s="69"/>
      <c r="C185" s="75"/>
      <c r="D185" s="188"/>
      <c r="E185" s="189"/>
      <c r="F185" s="189"/>
      <c r="G185" s="189"/>
      <c r="H185" s="190"/>
      <c r="I185" s="39"/>
      <c r="J185" s="42"/>
    </row>
    <row r="186" spans="1:10" ht="12.75">
      <c r="A186" s="44"/>
      <c r="B186" s="69"/>
      <c r="C186" s="75"/>
      <c r="D186" s="188"/>
      <c r="E186" s="189"/>
      <c r="F186" s="189"/>
      <c r="G186" s="189"/>
      <c r="H186" s="190"/>
      <c r="I186" s="39"/>
      <c r="J186" s="42"/>
    </row>
    <row r="187" spans="1:10" ht="12.75">
      <c r="A187" s="44"/>
      <c r="B187" s="69"/>
      <c r="C187" s="75"/>
      <c r="D187" s="188"/>
      <c r="E187" s="189"/>
      <c r="F187" s="189"/>
      <c r="G187" s="189"/>
      <c r="H187" s="190"/>
      <c r="I187" s="39"/>
      <c r="J187" s="42"/>
    </row>
    <row r="188" spans="1:10" ht="12.75">
      <c r="A188" s="44"/>
      <c r="B188" s="69"/>
      <c r="C188" s="75"/>
      <c r="D188" s="188"/>
      <c r="E188" s="189"/>
      <c r="F188" s="189"/>
      <c r="G188" s="189"/>
      <c r="H188" s="190"/>
      <c r="I188" s="39"/>
      <c r="J188" s="42"/>
    </row>
    <row r="189" spans="1:10" ht="12.75">
      <c r="A189" s="44"/>
      <c r="B189" s="69"/>
      <c r="C189" s="75"/>
      <c r="D189" s="188"/>
      <c r="E189" s="189"/>
      <c r="F189" s="189"/>
      <c r="G189" s="189"/>
      <c r="H189" s="190"/>
      <c r="I189" s="39"/>
      <c r="J189" s="42"/>
    </row>
    <row r="190" spans="1:10" ht="12.75">
      <c r="A190" s="44"/>
      <c r="B190" s="69"/>
      <c r="C190" s="75"/>
      <c r="D190" s="188"/>
      <c r="E190" s="189"/>
      <c r="F190" s="189"/>
      <c r="G190" s="189"/>
      <c r="H190" s="190"/>
      <c r="I190" s="39"/>
      <c r="J190" s="42"/>
    </row>
    <row r="191" spans="1:10" ht="12.75">
      <c r="A191" s="44"/>
      <c r="B191" s="69"/>
      <c r="C191" s="75"/>
      <c r="D191" s="188"/>
      <c r="E191" s="189"/>
      <c r="F191" s="189"/>
      <c r="G191" s="189"/>
      <c r="H191" s="190"/>
      <c r="I191" s="39"/>
      <c r="J191" s="42"/>
    </row>
    <row r="192" spans="1:10" ht="12.75">
      <c r="A192" s="44"/>
      <c r="B192" s="69"/>
      <c r="C192" s="75"/>
      <c r="D192" s="188"/>
      <c r="E192" s="189"/>
      <c r="F192" s="189"/>
      <c r="G192" s="189"/>
      <c r="H192" s="190"/>
      <c r="I192" s="39"/>
      <c r="J192" s="42"/>
    </row>
    <row r="193" spans="1:10" ht="12.75">
      <c r="A193" s="44"/>
      <c r="B193" s="69"/>
      <c r="C193" s="75"/>
      <c r="D193" s="188"/>
      <c r="E193" s="189"/>
      <c r="F193" s="189"/>
      <c r="G193" s="189"/>
      <c r="H193" s="190"/>
      <c r="I193" s="39"/>
      <c r="J193" s="42"/>
    </row>
    <row r="194" spans="1:10" ht="12.75">
      <c r="A194" s="44"/>
      <c r="B194" s="69"/>
      <c r="C194" s="75"/>
      <c r="D194" s="188"/>
      <c r="E194" s="189"/>
      <c r="F194" s="189"/>
      <c r="G194" s="189"/>
      <c r="H194" s="190"/>
      <c r="I194" s="39"/>
      <c r="J194" s="42"/>
    </row>
    <row r="195" spans="1:10" ht="12.75">
      <c r="A195" s="44"/>
      <c r="B195" s="69"/>
      <c r="C195" s="75"/>
      <c r="D195" s="188"/>
      <c r="E195" s="189"/>
      <c r="F195" s="189"/>
      <c r="G195" s="189"/>
      <c r="H195" s="190"/>
      <c r="I195" s="39"/>
      <c r="J195" s="42"/>
    </row>
    <row r="196" spans="1:10" ht="12.75">
      <c r="A196" s="44"/>
      <c r="B196" s="69"/>
      <c r="C196" s="75"/>
      <c r="D196" s="188"/>
      <c r="E196" s="189"/>
      <c r="F196" s="189"/>
      <c r="G196" s="189"/>
      <c r="H196" s="190"/>
      <c r="I196" s="39"/>
      <c r="J196" s="42"/>
    </row>
    <row r="197" spans="1:10" ht="12.75">
      <c r="A197" s="44"/>
      <c r="B197" s="69"/>
      <c r="C197" s="75"/>
      <c r="D197" s="188"/>
      <c r="E197" s="189"/>
      <c r="F197" s="189"/>
      <c r="G197" s="189"/>
      <c r="H197" s="190"/>
      <c r="I197" s="39"/>
      <c r="J197" s="42"/>
    </row>
    <row r="198" spans="1:10" ht="12.75">
      <c r="A198" s="44"/>
      <c r="B198" s="69"/>
      <c r="C198" s="75"/>
      <c r="D198" s="188"/>
      <c r="E198" s="189"/>
      <c r="F198" s="189"/>
      <c r="G198" s="189"/>
      <c r="H198" s="190"/>
      <c r="I198" s="39"/>
      <c r="J198" s="42"/>
    </row>
    <row r="199" spans="1:10" ht="12.75">
      <c r="A199" s="44"/>
      <c r="B199" s="69"/>
      <c r="C199" s="75"/>
      <c r="D199" s="188"/>
      <c r="E199" s="189"/>
      <c r="F199" s="189"/>
      <c r="G199" s="189"/>
      <c r="H199" s="190"/>
      <c r="I199" s="39"/>
      <c r="J199" s="42"/>
    </row>
    <row r="200" spans="1:10" ht="12.75">
      <c r="A200" s="44"/>
      <c r="B200" s="69"/>
      <c r="C200" s="75"/>
      <c r="D200" s="188"/>
      <c r="E200" s="189"/>
      <c r="F200" s="189"/>
      <c r="G200" s="189"/>
      <c r="H200" s="190"/>
      <c r="I200" s="39"/>
      <c r="J200" s="42"/>
    </row>
    <row r="201" spans="1:10" ht="12.75">
      <c r="A201" s="44"/>
      <c r="B201" s="69"/>
      <c r="C201" s="75"/>
      <c r="D201" s="188"/>
      <c r="E201" s="189"/>
      <c r="F201" s="189"/>
      <c r="G201" s="189"/>
      <c r="H201" s="190"/>
      <c r="I201" s="39"/>
      <c r="J201" s="42"/>
    </row>
    <row r="202" spans="1:10" ht="12.75">
      <c r="A202" s="44"/>
      <c r="B202" s="69"/>
      <c r="C202" s="75"/>
      <c r="D202" s="188"/>
      <c r="E202" s="189"/>
      <c r="F202" s="189"/>
      <c r="G202" s="189"/>
      <c r="H202" s="190"/>
      <c r="I202" s="39"/>
      <c r="J202" s="42"/>
    </row>
    <row r="203" spans="1:10" ht="12.75">
      <c r="A203" s="44"/>
      <c r="B203" s="69"/>
      <c r="C203" s="75"/>
      <c r="D203" s="188"/>
      <c r="E203" s="189"/>
      <c r="F203" s="189"/>
      <c r="G203" s="189"/>
      <c r="H203" s="190"/>
      <c r="I203" s="39"/>
      <c r="J203" s="42"/>
    </row>
    <row r="204" spans="1:10" ht="12.75">
      <c r="A204" s="44"/>
      <c r="B204" s="69"/>
      <c r="C204" s="75"/>
      <c r="D204" s="188"/>
      <c r="E204" s="189"/>
      <c r="F204" s="189"/>
      <c r="G204" s="189"/>
      <c r="H204" s="190"/>
      <c r="I204" s="39"/>
      <c r="J204" s="42"/>
    </row>
    <row r="205" spans="1:10" ht="12.75">
      <c r="A205" s="44"/>
      <c r="B205" s="69"/>
      <c r="C205" s="75"/>
      <c r="D205" s="188"/>
      <c r="E205" s="189"/>
      <c r="F205" s="189"/>
      <c r="G205" s="189"/>
      <c r="H205" s="190"/>
      <c r="I205" s="39"/>
      <c r="J205" s="42"/>
    </row>
    <row r="206" spans="1:10" ht="12.75">
      <c r="A206" s="44"/>
      <c r="B206" s="69"/>
      <c r="C206" s="75"/>
      <c r="D206" s="188"/>
      <c r="E206" s="189"/>
      <c r="F206" s="189"/>
      <c r="G206" s="189"/>
      <c r="H206" s="190"/>
      <c r="I206" s="39"/>
      <c r="J206" s="42"/>
    </row>
    <row r="207" spans="1:10" ht="12.75">
      <c r="A207" s="44"/>
      <c r="B207" s="69"/>
      <c r="C207" s="75"/>
      <c r="D207" s="188"/>
      <c r="E207" s="189"/>
      <c r="F207" s="189"/>
      <c r="G207" s="189"/>
      <c r="H207" s="190"/>
      <c r="I207" s="39"/>
      <c r="J207" s="42"/>
    </row>
    <row r="208" spans="1:10" ht="12.75">
      <c r="A208" s="44"/>
      <c r="B208" s="69"/>
      <c r="C208" s="75"/>
      <c r="D208" s="188"/>
      <c r="E208" s="189"/>
      <c r="F208" s="189"/>
      <c r="G208" s="189"/>
      <c r="H208" s="190"/>
      <c r="I208" s="39"/>
      <c r="J208" s="42"/>
    </row>
    <row r="209" spans="1:10" ht="12.75">
      <c r="A209" s="44"/>
      <c r="B209" s="69"/>
      <c r="C209" s="75"/>
      <c r="D209" s="188"/>
      <c r="E209" s="189"/>
      <c r="F209" s="189"/>
      <c r="G209" s="189"/>
      <c r="H209" s="190"/>
      <c r="I209" s="39"/>
      <c r="J209" s="42"/>
    </row>
    <row r="210" spans="1:10" ht="12.75">
      <c r="A210" s="44"/>
      <c r="B210" s="69"/>
      <c r="C210" s="75"/>
      <c r="D210" s="188"/>
      <c r="E210" s="189"/>
      <c r="F210" s="189"/>
      <c r="G210" s="189"/>
      <c r="H210" s="190"/>
      <c r="I210" s="39"/>
      <c r="J210" s="42"/>
    </row>
    <row r="211" spans="1:10" ht="12.75">
      <c r="A211" s="44"/>
      <c r="B211" s="69"/>
      <c r="C211" s="75"/>
      <c r="D211" s="188"/>
      <c r="E211" s="189"/>
      <c r="F211" s="189"/>
      <c r="G211" s="189"/>
      <c r="H211" s="190"/>
      <c r="I211" s="39"/>
      <c r="J211" s="42"/>
    </row>
    <row r="212" spans="1:10" ht="12.75">
      <c r="A212" s="44"/>
      <c r="B212" s="69"/>
      <c r="C212" s="75"/>
      <c r="D212" s="188"/>
      <c r="E212" s="189"/>
      <c r="F212" s="189"/>
      <c r="G212" s="189"/>
      <c r="H212" s="190"/>
      <c r="I212" s="39"/>
      <c r="J212" s="42"/>
    </row>
    <row r="213" spans="1:10" ht="12.75">
      <c r="A213" s="44"/>
      <c r="B213" s="69"/>
      <c r="C213" s="75"/>
      <c r="D213" s="188"/>
      <c r="E213" s="189"/>
      <c r="F213" s="189"/>
      <c r="G213" s="189"/>
      <c r="H213" s="190"/>
      <c r="I213" s="39"/>
      <c r="J213" s="42"/>
    </row>
    <row r="214" spans="1:10" ht="12.75">
      <c r="A214" s="44"/>
      <c r="B214" s="69"/>
      <c r="C214" s="75"/>
      <c r="D214" s="188"/>
      <c r="E214" s="189"/>
      <c r="F214" s="189"/>
      <c r="G214" s="189"/>
      <c r="H214" s="190"/>
      <c r="I214" s="39"/>
      <c r="J214" s="42"/>
    </row>
    <row r="215" spans="1:10" ht="12.75">
      <c r="A215" s="44"/>
      <c r="B215" s="69"/>
      <c r="C215" s="75"/>
      <c r="D215" s="188"/>
      <c r="E215" s="189"/>
      <c r="F215" s="189"/>
      <c r="G215" s="189"/>
      <c r="H215" s="190"/>
      <c r="I215" s="39"/>
      <c r="J215" s="42"/>
    </row>
    <row r="216" spans="1:10" ht="12.75">
      <c r="A216" s="44"/>
      <c r="B216" s="69"/>
      <c r="C216" s="75"/>
      <c r="D216" s="188"/>
      <c r="E216" s="189"/>
      <c r="F216" s="189"/>
      <c r="G216" s="189"/>
      <c r="H216" s="190"/>
      <c r="I216" s="39"/>
      <c r="J216" s="42"/>
    </row>
    <row r="217" spans="1:10" ht="12.75">
      <c r="A217" s="44"/>
      <c r="B217" s="69"/>
      <c r="C217" s="75"/>
      <c r="D217" s="188"/>
      <c r="E217" s="189"/>
      <c r="F217" s="189"/>
      <c r="G217" s="189"/>
      <c r="H217" s="190"/>
      <c r="I217" s="39"/>
      <c r="J217" s="42"/>
    </row>
    <row r="218" spans="1:10" ht="12.75">
      <c r="A218" s="44"/>
      <c r="B218" s="69"/>
      <c r="C218" s="75"/>
      <c r="D218" s="188"/>
      <c r="E218" s="189"/>
      <c r="F218" s="189"/>
      <c r="G218" s="189"/>
      <c r="H218" s="190"/>
      <c r="I218" s="39"/>
      <c r="J218" s="42"/>
    </row>
    <row r="219" spans="1:10" ht="12.75">
      <c r="A219" s="44"/>
      <c r="B219" s="69"/>
      <c r="C219" s="75"/>
      <c r="D219" s="188"/>
      <c r="E219" s="189"/>
      <c r="F219" s="189"/>
      <c r="G219" s="189"/>
      <c r="H219" s="190"/>
      <c r="I219" s="39"/>
      <c r="J219" s="42"/>
    </row>
    <row r="220" spans="1:10" ht="12.75">
      <c r="A220" s="44"/>
      <c r="B220" s="69"/>
      <c r="C220" s="75"/>
      <c r="D220" s="188"/>
      <c r="E220" s="189"/>
      <c r="F220" s="189"/>
      <c r="G220" s="189"/>
      <c r="H220" s="190"/>
      <c r="I220" s="39"/>
      <c r="J220" s="42"/>
    </row>
    <row r="221" spans="1:10" ht="12.75">
      <c r="A221" s="44"/>
      <c r="B221" s="69"/>
      <c r="C221" s="75"/>
      <c r="D221" s="188"/>
      <c r="E221" s="189"/>
      <c r="F221" s="189"/>
      <c r="G221" s="189"/>
      <c r="H221" s="190"/>
      <c r="I221" s="39"/>
      <c r="J221" s="42"/>
    </row>
    <row r="222" spans="1:10" ht="12.75">
      <c r="A222" s="44"/>
      <c r="B222" s="69"/>
      <c r="C222" s="75"/>
      <c r="D222" s="188"/>
      <c r="E222" s="189"/>
      <c r="F222" s="189"/>
      <c r="G222" s="189"/>
      <c r="H222" s="190"/>
      <c r="I222" s="39"/>
      <c r="J222" s="42"/>
    </row>
    <row r="223" spans="1:10" ht="12.75">
      <c r="A223" s="44"/>
      <c r="B223" s="69"/>
      <c r="C223" s="75"/>
      <c r="D223" s="188"/>
      <c r="E223" s="189"/>
      <c r="F223" s="189"/>
      <c r="G223" s="189"/>
      <c r="H223" s="190"/>
      <c r="I223" s="39"/>
      <c r="J223" s="42"/>
    </row>
    <row r="224" spans="1:10" ht="12.75">
      <c r="A224" s="44"/>
      <c r="B224" s="69"/>
      <c r="C224" s="75"/>
      <c r="D224" s="188"/>
      <c r="E224" s="189"/>
      <c r="F224" s="189"/>
      <c r="G224" s="189"/>
      <c r="H224" s="190"/>
      <c r="I224" s="39"/>
      <c r="J224" s="42"/>
    </row>
    <row r="225" spans="1:10" ht="12.75">
      <c r="A225" s="44"/>
      <c r="B225" s="69"/>
      <c r="C225" s="75"/>
      <c r="D225" s="188"/>
      <c r="E225" s="189"/>
      <c r="F225" s="189"/>
      <c r="G225" s="189"/>
      <c r="H225" s="190"/>
      <c r="I225" s="39"/>
      <c r="J225" s="42"/>
    </row>
    <row r="226" spans="1:10" ht="12.75">
      <c r="A226" s="44"/>
      <c r="B226" s="69"/>
      <c r="C226" s="75"/>
      <c r="D226" s="188"/>
      <c r="E226" s="189"/>
      <c r="F226" s="189"/>
      <c r="G226" s="189"/>
      <c r="H226" s="190"/>
      <c r="I226" s="39"/>
      <c r="J226" s="42"/>
    </row>
    <row r="227" spans="1:10" ht="12.75">
      <c r="A227" s="44"/>
      <c r="B227" s="69"/>
      <c r="C227" s="75"/>
      <c r="D227" s="188"/>
      <c r="E227" s="189"/>
      <c r="F227" s="189"/>
      <c r="G227" s="189"/>
      <c r="H227" s="190"/>
      <c r="I227" s="39"/>
      <c r="J227" s="42"/>
    </row>
    <row r="228" spans="1:10" ht="12.75">
      <c r="A228" s="44"/>
      <c r="B228" s="69"/>
      <c r="C228" s="75"/>
      <c r="D228" s="188"/>
      <c r="E228" s="189"/>
      <c r="F228" s="189"/>
      <c r="G228" s="189"/>
      <c r="H228" s="190"/>
      <c r="I228" s="39"/>
      <c r="J228" s="42"/>
    </row>
    <row r="229" spans="1:10" ht="12.75">
      <c r="A229" s="44"/>
      <c r="B229" s="69"/>
      <c r="C229" s="75"/>
      <c r="D229" s="188"/>
      <c r="E229" s="189"/>
      <c r="F229" s="189"/>
      <c r="G229" s="189"/>
      <c r="H229" s="190"/>
      <c r="I229" s="39"/>
      <c r="J229" s="42"/>
    </row>
    <row r="230" spans="1:10" ht="12.75">
      <c r="A230" s="44"/>
      <c r="B230" s="69"/>
      <c r="C230" s="75"/>
      <c r="D230" s="188"/>
      <c r="E230" s="189"/>
      <c r="F230" s="189"/>
      <c r="G230" s="189"/>
      <c r="H230" s="190"/>
      <c r="I230" s="39"/>
      <c r="J230" s="42"/>
    </row>
    <row r="231" spans="1:10" ht="12.75">
      <c r="A231" s="44"/>
      <c r="B231" s="69"/>
      <c r="C231" s="75"/>
      <c r="D231" s="188"/>
      <c r="E231" s="189"/>
      <c r="F231" s="189"/>
      <c r="G231" s="189"/>
      <c r="H231" s="190"/>
      <c r="I231" s="39"/>
      <c r="J231" s="42"/>
    </row>
    <row r="232" spans="1:10" ht="12.75">
      <c r="A232" s="44"/>
      <c r="B232" s="69"/>
      <c r="C232" s="75"/>
      <c r="D232" s="188"/>
      <c r="E232" s="189"/>
      <c r="F232" s="189"/>
      <c r="G232" s="189"/>
      <c r="H232" s="190"/>
      <c r="I232" s="39"/>
      <c r="J232" s="42"/>
    </row>
    <row r="233" spans="1:10" ht="12.75">
      <c r="A233" s="44"/>
      <c r="B233" s="69"/>
      <c r="C233" s="75"/>
      <c r="D233" s="188"/>
      <c r="E233" s="189"/>
      <c r="F233" s="189"/>
      <c r="G233" s="189"/>
      <c r="H233" s="190"/>
      <c r="I233" s="39"/>
      <c r="J233" s="42"/>
    </row>
    <row r="234" spans="1:10" ht="12.75">
      <c r="A234" s="44"/>
      <c r="B234" s="69"/>
      <c r="C234" s="75"/>
      <c r="D234" s="188"/>
      <c r="E234" s="189"/>
      <c r="F234" s="189"/>
      <c r="G234" s="189"/>
      <c r="H234" s="190"/>
      <c r="I234" s="39"/>
      <c r="J234" s="42"/>
    </row>
    <row r="235" spans="1:10" ht="12.75">
      <c r="A235" s="44"/>
      <c r="B235" s="69"/>
      <c r="C235" s="75"/>
      <c r="D235" s="188"/>
      <c r="E235" s="189"/>
      <c r="F235" s="189"/>
      <c r="G235" s="189"/>
      <c r="H235" s="190"/>
      <c r="I235" s="39"/>
      <c r="J235" s="42"/>
    </row>
    <row r="236" spans="1:10" ht="12.75">
      <c r="A236" s="44"/>
      <c r="B236" s="69"/>
      <c r="C236" s="75"/>
      <c r="D236" s="188"/>
      <c r="E236" s="189"/>
      <c r="F236" s="189"/>
      <c r="G236" s="189"/>
      <c r="H236" s="190"/>
      <c r="I236" s="39"/>
      <c r="J236" s="42"/>
    </row>
    <row r="237" spans="1:10" ht="12.75">
      <c r="A237" s="44"/>
      <c r="B237" s="69"/>
      <c r="C237" s="75"/>
      <c r="D237" s="188"/>
      <c r="E237" s="189"/>
      <c r="F237" s="189"/>
      <c r="G237" s="189"/>
      <c r="H237" s="190"/>
      <c r="I237" s="39"/>
      <c r="J237" s="42"/>
    </row>
    <row r="238" spans="1:10" ht="12.75">
      <c r="A238" s="44"/>
      <c r="B238" s="69"/>
      <c r="C238" s="75"/>
      <c r="D238" s="188"/>
      <c r="E238" s="189"/>
      <c r="F238" s="189"/>
      <c r="G238" s="189"/>
      <c r="H238" s="190"/>
      <c r="I238" s="39"/>
      <c r="J238" s="42"/>
    </row>
    <row r="239" spans="1:10" ht="12.75">
      <c r="A239" s="44"/>
      <c r="B239" s="69"/>
      <c r="C239" s="75"/>
      <c r="D239" s="188"/>
      <c r="E239" s="189"/>
      <c r="F239" s="189"/>
      <c r="G239" s="189"/>
      <c r="H239" s="190"/>
      <c r="I239" s="39"/>
      <c r="J239" s="42"/>
    </row>
    <row r="240" spans="1:10" ht="12.75">
      <c r="A240" s="44"/>
      <c r="B240" s="69"/>
      <c r="C240" s="75"/>
      <c r="D240" s="188"/>
      <c r="E240" s="189"/>
      <c r="F240" s="189"/>
      <c r="G240" s="189"/>
      <c r="H240" s="190"/>
      <c r="I240" s="39"/>
      <c r="J240" s="42"/>
    </row>
    <row r="241" spans="1:10" ht="12.75">
      <c r="A241" s="44"/>
      <c r="B241" s="69"/>
      <c r="C241" s="75"/>
      <c r="D241" s="188"/>
      <c r="E241" s="189"/>
      <c r="F241" s="189"/>
      <c r="G241" s="189"/>
      <c r="H241" s="190"/>
      <c r="I241" s="39"/>
      <c r="J241" s="42"/>
    </row>
    <row r="242" spans="1:10" ht="12.75">
      <c r="A242" s="44"/>
      <c r="B242" s="69"/>
      <c r="C242" s="75"/>
      <c r="D242" s="188"/>
      <c r="E242" s="189"/>
      <c r="F242" s="189"/>
      <c r="G242" s="189"/>
      <c r="H242" s="190"/>
      <c r="I242" s="39"/>
      <c r="J242" s="42"/>
    </row>
    <row r="243" spans="1:10" ht="12.75">
      <c r="A243" s="44"/>
      <c r="B243" s="69"/>
      <c r="C243" s="75"/>
      <c r="D243" s="188"/>
      <c r="E243" s="189"/>
      <c r="F243" s="189"/>
      <c r="G243" s="189"/>
      <c r="H243" s="190"/>
      <c r="I243" s="39"/>
      <c r="J243" s="42"/>
    </row>
    <row r="244" spans="1:10" ht="12.75">
      <c r="A244" s="44"/>
      <c r="B244" s="69"/>
      <c r="C244" s="75"/>
      <c r="D244" s="188"/>
      <c r="E244" s="189"/>
      <c r="F244" s="189"/>
      <c r="G244" s="189"/>
      <c r="H244" s="190"/>
      <c r="I244" s="39"/>
      <c r="J244" s="42"/>
    </row>
    <row r="245" spans="1:10" ht="12.75">
      <c r="A245" s="44"/>
      <c r="B245" s="69"/>
      <c r="C245" s="75"/>
      <c r="D245" s="188"/>
      <c r="E245" s="189"/>
      <c r="F245" s="189"/>
      <c r="G245" s="189"/>
      <c r="H245" s="190"/>
      <c r="I245" s="39"/>
      <c r="J245" s="42"/>
    </row>
    <row r="246" spans="1:10" ht="12.75">
      <c r="A246" s="44"/>
      <c r="B246" s="69"/>
      <c r="C246" s="75"/>
      <c r="D246" s="188"/>
      <c r="E246" s="189"/>
      <c r="F246" s="189"/>
      <c r="G246" s="189"/>
      <c r="H246" s="190"/>
      <c r="I246" s="39"/>
      <c r="J246" s="42"/>
    </row>
    <row r="247" spans="1:10" ht="12.75">
      <c r="A247" s="44"/>
      <c r="B247" s="69"/>
      <c r="C247" s="75"/>
      <c r="D247" s="188"/>
      <c r="E247" s="189"/>
      <c r="F247" s="189"/>
      <c r="G247" s="189"/>
      <c r="H247" s="190"/>
      <c r="I247" s="39"/>
      <c r="J247" s="42"/>
    </row>
    <row r="248" spans="1:10" ht="12.75">
      <c r="A248" s="44"/>
      <c r="B248" s="69"/>
      <c r="C248" s="75"/>
      <c r="D248" s="188"/>
      <c r="E248" s="189"/>
      <c r="F248" s="189"/>
      <c r="G248" s="189"/>
      <c r="H248" s="190"/>
      <c r="I248" s="39"/>
      <c r="J248" s="42"/>
    </row>
    <row r="249" spans="1:10" ht="12.75">
      <c r="A249" s="44"/>
      <c r="B249" s="69"/>
      <c r="C249" s="75"/>
      <c r="D249" s="188"/>
      <c r="E249" s="189"/>
      <c r="F249" s="189"/>
      <c r="G249" s="189"/>
      <c r="H249" s="190"/>
      <c r="I249" s="39"/>
      <c r="J249" s="42"/>
    </row>
    <row r="250" spans="1:10" ht="12.75">
      <c r="A250" s="44"/>
      <c r="B250" s="69"/>
      <c r="C250" s="75"/>
      <c r="D250" s="188"/>
      <c r="E250" s="189"/>
      <c r="F250" s="189"/>
      <c r="G250" s="189"/>
      <c r="H250" s="190"/>
      <c r="I250" s="39"/>
      <c r="J250" s="42"/>
    </row>
    <row r="251" spans="1:10" ht="12.75">
      <c r="A251" s="44"/>
      <c r="B251" s="69"/>
      <c r="C251" s="75"/>
      <c r="D251" s="188"/>
      <c r="E251" s="189"/>
      <c r="F251" s="189"/>
      <c r="G251" s="189"/>
      <c r="H251" s="190"/>
      <c r="I251" s="39"/>
      <c r="J251" s="42"/>
    </row>
    <row r="252" spans="1:10" ht="12.75">
      <c r="A252" s="44"/>
      <c r="B252" s="69"/>
      <c r="C252" s="75"/>
      <c r="D252" s="188"/>
      <c r="E252" s="189"/>
      <c r="F252" s="189"/>
      <c r="G252" s="189"/>
      <c r="H252" s="190"/>
      <c r="I252" s="39"/>
      <c r="J252" s="42"/>
    </row>
    <row r="253" spans="1:10" ht="12.75">
      <c r="A253" s="44"/>
      <c r="B253" s="69"/>
      <c r="C253" s="75"/>
      <c r="D253" s="188"/>
      <c r="E253" s="189"/>
      <c r="F253" s="189"/>
      <c r="G253" s="189"/>
      <c r="H253" s="190"/>
      <c r="I253" s="39"/>
      <c r="J253" s="42"/>
    </row>
    <row r="254" spans="1:10" ht="12.75">
      <c r="A254" s="44"/>
      <c r="B254" s="69"/>
      <c r="C254" s="75"/>
      <c r="D254" s="188"/>
      <c r="E254" s="189"/>
      <c r="F254" s="189"/>
      <c r="G254" s="189"/>
      <c r="H254" s="190"/>
      <c r="I254" s="39"/>
      <c r="J254" s="42"/>
    </row>
    <row r="255" spans="1:10" ht="12.75">
      <c r="A255" s="44"/>
      <c r="B255" s="69"/>
      <c r="C255" s="75"/>
      <c r="D255" s="188"/>
      <c r="E255" s="189"/>
      <c r="F255" s="189"/>
      <c r="G255" s="189"/>
      <c r="H255" s="190"/>
      <c r="I255" s="39"/>
      <c r="J255" s="42"/>
    </row>
    <row r="256" spans="1:10" ht="12.75">
      <c r="A256" s="44"/>
      <c r="B256" s="69"/>
      <c r="C256" s="75"/>
      <c r="D256" s="188"/>
      <c r="E256" s="189"/>
      <c r="F256" s="189"/>
      <c r="G256" s="189"/>
      <c r="H256" s="190"/>
      <c r="I256" s="39"/>
      <c r="J256" s="42"/>
    </row>
    <row r="257" spans="1:10" ht="12.75">
      <c r="A257" s="44"/>
      <c r="B257" s="69"/>
      <c r="C257" s="75"/>
      <c r="D257" s="188"/>
      <c r="E257" s="189"/>
      <c r="F257" s="189"/>
      <c r="G257" s="189"/>
      <c r="H257" s="190"/>
      <c r="I257" s="39"/>
      <c r="J257" s="42"/>
    </row>
    <row r="258" spans="1:10" ht="12.75">
      <c r="A258" s="44"/>
      <c r="B258" s="69"/>
      <c r="C258" s="75"/>
      <c r="D258" s="188"/>
      <c r="E258" s="189"/>
      <c r="F258" s="189"/>
      <c r="G258" s="189"/>
      <c r="H258" s="190"/>
      <c r="I258" s="39"/>
      <c r="J258" s="42"/>
    </row>
    <row r="259" spans="1:10" ht="12.75">
      <c r="A259" s="44"/>
      <c r="B259" s="69"/>
      <c r="C259" s="75"/>
      <c r="D259" s="188"/>
      <c r="E259" s="189"/>
      <c r="F259" s="189"/>
      <c r="G259" s="189"/>
      <c r="H259" s="190"/>
      <c r="I259" s="39"/>
      <c r="J259" s="42"/>
    </row>
    <row r="260" spans="1:10" ht="12.75">
      <c r="A260" s="44"/>
      <c r="B260" s="69"/>
      <c r="C260" s="75"/>
      <c r="D260" s="188"/>
      <c r="E260" s="189"/>
      <c r="F260" s="189"/>
      <c r="G260" s="189"/>
      <c r="H260" s="190"/>
      <c r="I260" s="39"/>
      <c r="J260" s="42"/>
    </row>
    <row r="261" spans="1:10" ht="12.75">
      <c r="A261" s="44"/>
      <c r="B261" s="69"/>
      <c r="C261" s="75"/>
      <c r="D261" s="188"/>
      <c r="E261" s="189"/>
      <c r="F261" s="189"/>
      <c r="G261" s="189"/>
      <c r="H261" s="190"/>
      <c r="I261" s="39"/>
      <c r="J261" s="42"/>
    </row>
    <row r="262" spans="1:10" ht="12.75">
      <c r="A262" s="44"/>
      <c r="B262" s="69"/>
      <c r="C262" s="75"/>
      <c r="D262" s="188"/>
      <c r="E262" s="189"/>
      <c r="F262" s="189"/>
      <c r="G262" s="189"/>
      <c r="H262" s="190"/>
      <c r="I262" s="39"/>
      <c r="J262" s="42"/>
    </row>
    <row r="263" spans="1:10" ht="12.75">
      <c r="A263" s="44"/>
      <c r="B263" s="69"/>
      <c r="C263" s="75"/>
      <c r="D263" s="188"/>
      <c r="E263" s="189"/>
      <c r="F263" s="189"/>
      <c r="G263" s="189"/>
      <c r="H263" s="190"/>
      <c r="I263" s="39"/>
      <c r="J263" s="42"/>
    </row>
    <row r="264" spans="1:10" ht="12.75">
      <c r="A264" s="44"/>
      <c r="B264" s="69"/>
      <c r="C264" s="75"/>
      <c r="D264" s="188"/>
      <c r="E264" s="189"/>
      <c r="F264" s="189"/>
      <c r="G264" s="189"/>
      <c r="H264" s="190"/>
      <c r="I264" s="39"/>
      <c r="J264" s="42"/>
    </row>
    <row r="265" spans="1:10" ht="12.75">
      <c r="A265" s="44"/>
      <c r="B265" s="69"/>
      <c r="C265" s="75"/>
      <c r="D265" s="188"/>
      <c r="E265" s="189"/>
      <c r="F265" s="189"/>
      <c r="G265" s="189"/>
      <c r="H265" s="190"/>
      <c r="I265" s="39"/>
      <c r="J265" s="42"/>
    </row>
    <row r="266" spans="1:10" ht="12.75">
      <c r="A266" s="44"/>
      <c r="B266" s="69"/>
      <c r="C266" s="75"/>
      <c r="D266" s="188"/>
      <c r="E266" s="189"/>
      <c r="F266" s="189"/>
      <c r="G266" s="189"/>
      <c r="H266" s="190"/>
      <c r="I266" s="39"/>
      <c r="J266" s="42"/>
    </row>
    <row r="267" spans="1:10" ht="12.75">
      <c r="A267" s="44"/>
      <c r="B267" s="69"/>
      <c r="C267" s="75"/>
      <c r="D267" s="188"/>
      <c r="E267" s="189"/>
      <c r="F267" s="189"/>
      <c r="G267" s="189"/>
      <c r="H267" s="190"/>
      <c r="I267" s="39"/>
      <c r="J267" s="42"/>
    </row>
    <row r="268" spans="1:10" ht="12.75">
      <c r="A268" s="44"/>
      <c r="B268" s="69"/>
      <c r="C268" s="75"/>
      <c r="D268" s="188"/>
      <c r="E268" s="189"/>
      <c r="F268" s="189"/>
      <c r="G268" s="189"/>
      <c r="H268" s="190"/>
      <c r="I268" s="39"/>
      <c r="J268" s="42"/>
    </row>
    <row r="269" spans="1:10" ht="12.75">
      <c r="A269" s="44"/>
      <c r="B269" s="69"/>
      <c r="C269" s="75"/>
      <c r="D269" s="188"/>
      <c r="E269" s="189"/>
      <c r="F269" s="189"/>
      <c r="G269" s="189"/>
      <c r="H269" s="190"/>
      <c r="I269" s="39"/>
      <c r="J269" s="42"/>
    </row>
    <row r="270" spans="1:10" ht="12.75">
      <c r="A270" s="44"/>
      <c r="B270" s="69"/>
      <c r="C270" s="75"/>
      <c r="D270" s="188"/>
      <c r="E270" s="189"/>
      <c r="F270" s="189"/>
      <c r="G270" s="189"/>
      <c r="H270" s="190"/>
      <c r="I270" s="39"/>
      <c r="J270" s="42"/>
    </row>
    <row r="271" spans="1:10" ht="12.75">
      <c r="A271" s="44"/>
      <c r="B271" s="69"/>
      <c r="C271" s="75"/>
      <c r="D271" s="188"/>
      <c r="E271" s="189"/>
      <c r="F271" s="189"/>
      <c r="G271" s="189"/>
      <c r="H271" s="190"/>
      <c r="I271" s="39"/>
      <c r="J271" s="42"/>
    </row>
    <row r="272" spans="1:10" ht="12.75">
      <c r="A272" s="44"/>
      <c r="B272" s="69"/>
      <c r="C272" s="75"/>
      <c r="D272" s="188"/>
      <c r="E272" s="189"/>
      <c r="F272" s="189"/>
      <c r="G272" s="189"/>
      <c r="H272" s="190"/>
      <c r="I272" s="39"/>
      <c r="J272" s="42"/>
    </row>
    <row r="273" spans="1:10" ht="12.75">
      <c r="A273" s="44"/>
      <c r="B273" s="69"/>
      <c r="C273" s="75"/>
      <c r="D273" s="188"/>
      <c r="E273" s="189"/>
      <c r="F273" s="189"/>
      <c r="G273" s="189"/>
      <c r="H273" s="190"/>
      <c r="I273" s="39"/>
      <c r="J273" s="42"/>
    </row>
    <row r="274" spans="1:10" ht="12.75">
      <c r="A274" s="44"/>
      <c r="B274" s="69"/>
      <c r="C274" s="75"/>
      <c r="D274" s="188"/>
      <c r="E274" s="189"/>
      <c r="F274" s="189"/>
      <c r="G274" s="189"/>
      <c r="H274" s="190"/>
      <c r="I274" s="39"/>
      <c r="J274" s="42"/>
    </row>
    <row r="275" spans="1:10" ht="12.75">
      <c r="A275" s="44"/>
      <c r="B275" s="69"/>
      <c r="C275" s="75"/>
      <c r="D275" s="188"/>
      <c r="E275" s="189"/>
      <c r="F275" s="189"/>
      <c r="G275" s="189"/>
      <c r="H275" s="190"/>
      <c r="I275" s="39"/>
      <c r="J275" s="42"/>
    </row>
    <row r="276" spans="1:10" ht="12.75">
      <c r="A276" s="44"/>
      <c r="B276" s="69"/>
      <c r="C276" s="75"/>
      <c r="D276" s="188"/>
      <c r="E276" s="189"/>
      <c r="F276" s="189"/>
      <c r="G276" s="189"/>
      <c r="H276" s="190"/>
      <c r="I276" s="39"/>
      <c r="J276" s="42"/>
    </row>
    <row r="277" spans="1:10" ht="12.75">
      <c r="A277" s="44"/>
      <c r="B277" s="69"/>
      <c r="C277" s="75"/>
      <c r="D277" s="188"/>
      <c r="E277" s="189"/>
      <c r="F277" s="189"/>
      <c r="G277" s="189"/>
      <c r="H277" s="190"/>
      <c r="I277" s="39"/>
      <c r="J277" s="42"/>
    </row>
    <row r="278" spans="1:10" ht="12.75">
      <c r="A278" s="44"/>
      <c r="B278" s="69"/>
      <c r="C278" s="75"/>
      <c r="D278" s="188"/>
      <c r="E278" s="189"/>
      <c r="F278" s="189"/>
      <c r="G278" s="189"/>
      <c r="H278" s="190"/>
      <c r="I278" s="39"/>
      <c r="J278" s="42"/>
    </row>
    <row r="279" spans="1:10" ht="12.75">
      <c r="A279" s="44"/>
      <c r="B279" s="69"/>
      <c r="C279" s="75"/>
      <c r="D279" s="188"/>
      <c r="E279" s="189"/>
      <c r="F279" s="189"/>
      <c r="G279" s="189"/>
      <c r="H279" s="190"/>
      <c r="I279" s="39"/>
      <c r="J279" s="42"/>
    </row>
    <row r="280" spans="1:10" ht="12.75">
      <c r="A280" s="44"/>
      <c r="B280" s="69"/>
      <c r="C280" s="75"/>
      <c r="D280" s="188"/>
      <c r="E280" s="189"/>
      <c r="F280" s="189"/>
      <c r="G280" s="189"/>
      <c r="H280" s="190"/>
      <c r="I280" s="39"/>
      <c r="J280" s="42"/>
    </row>
    <row r="281" spans="1:10" ht="12.75">
      <c r="A281" s="44"/>
      <c r="B281" s="69"/>
      <c r="C281" s="75"/>
      <c r="D281" s="188"/>
      <c r="E281" s="189"/>
      <c r="F281" s="189"/>
      <c r="G281" s="189"/>
      <c r="H281" s="190"/>
      <c r="I281" s="39"/>
      <c r="J281" s="42"/>
    </row>
    <row r="282" spans="1:10" ht="12.75">
      <c r="A282" s="44"/>
      <c r="B282" s="69"/>
      <c r="C282" s="75"/>
      <c r="D282" s="188"/>
      <c r="E282" s="189"/>
      <c r="F282" s="189"/>
      <c r="G282" s="189"/>
      <c r="H282" s="190"/>
      <c r="I282" s="39"/>
      <c r="J282" s="42"/>
    </row>
    <row r="283" spans="1:10" ht="12.75">
      <c r="A283" s="44"/>
      <c r="B283" s="69"/>
      <c r="C283" s="75"/>
      <c r="D283" s="188"/>
      <c r="E283" s="189"/>
      <c r="F283" s="189"/>
      <c r="G283" s="189"/>
      <c r="H283" s="190"/>
      <c r="I283" s="39"/>
      <c r="J283" s="42"/>
    </row>
    <row r="284" spans="1:10" ht="12.75">
      <c r="A284" s="44"/>
      <c r="B284" s="69"/>
      <c r="C284" s="75"/>
      <c r="D284" s="188"/>
      <c r="E284" s="189"/>
      <c r="F284" s="189"/>
      <c r="G284" s="189"/>
      <c r="H284" s="190"/>
      <c r="I284" s="39"/>
      <c r="J284" s="42"/>
    </row>
    <row r="285" spans="1:10" ht="12.75">
      <c r="A285" s="44"/>
      <c r="B285" s="69"/>
      <c r="C285" s="75"/>
      <c r="D285" s="188"/>
      <c r="E285" s="189"/>
      <c r="F285" s="189"/>
      <c r="G285" s="189"/>
      <c r="H285" s="190"/>
      <c r="I285" s="39"/>
      <c r="J285" s="42"/>
    </row>
    <row r="286" spans="1:10" ht="12.75">
      <c r="A286" s="44"/>
      <c r="B286" s="69"/>
      <c r="C286" s="75"/>
      <c r="D286" s="188"/>
      <c r="E286" s="189"/>
      <c r="F286" s="189"/>
      <c r="G286" s="189"/>
      <c r="H286" s="190"/>
      <c r="I286" s="39"/>
      <c r="J286" s="42"/>
    </row>
    <row r="287" spans="1:10" ht="12.75">
      <c r="A287" s="44"/>
      <c r="B287" s="69"/>
      <c r="C287" s="75"/>
      <c r="D287" s="188"/>
      <c r="E287" s="189"/>
      <c r="F287" s="189"/>
      <c r="G287" s="189"/>
      <c r="H287" s="190"/>
      <c r="I287" s="39"/>
      <c r="J287" s="42"/>
    </row>
    <row r="288" spans="1:10" ht="12.75">
      <c r="A288" s="44"/>
      <c r="B288" s="69"/>
      <c r="C288" s="75"/>
      <c r="D288" s="188"/>
      <c r="E288" s="189"/>
      <c r="F288" s="189"/>
      <c r="G288" s="189"/>
      <c r="H288" s="190"/>
      <c r="I288" s="39"/>
      <c r="J288" s="42"/>
    </row>
    <row r="289" spans="1:10" ht="12.75">
      <c r="A289" s="44"/>
      <c r="B289" s="69"/>
      <c r="C289" s="75"/>
      <c r="D289" s="188"/>
      <c r="E289" s="189"/>
      <c r="F289" s="189"/>
      <c r="G289" s="189"/>
      <c r="H289" s="190"/>
      <c r="I289" s="39"/>
      <c r="J289" s="42"/>
    </row>
    <row r="290" spans="1:10" ht="12.75">
      <c r="A290" s="44"/>
      <c r="B290" s="69"/>
      <c r="C290" s="75"/>
      <c r="D290" s="188"/>
      <c r="E290" s="189"/>
      <c r="F290" s="189"/>
      <c r="G290" s="189"/>
      <c r="H290" s="190"/>
      <c r="I290" s="39"/>
      <c r="J290" s="42"/>
    </row>
    <row r="291" spans="1:10" ht="12.75">
      <c r="A291" s="44"/>
      <c r="B291" s="69"/>
      <c r="C291" s="75"/>
      <c r="D291" s="188"/>
      <c r="E291" s="189"/>
      <c r="F291" s="189"/>
      <c r="G291" s="189"/>
      <c r="H291" s="190"/>
      <c r="I291" s="39"/>
      <c r="J291" s="42"/>
    </row>
    <row r="292" spans="1:10" ht="12.75">
      <c r="A292" s="44"/>
      <c r="B292" s="69"/>
      <c r="C292" s="75"/>
      <c r="D292" s="188"/>
      <c r="E292" s="189"/>
      <c r="F292" s="189"/>
      <c r="G292" s="189"/>
      <c r="H292" s="190"/>
      <c r="I292" s="39"/>
      <c r="J292" s="42"/>
    </row>
    <row r="293" spans="1:10" ht="12.75">
      <c r="A293" s="44"/>
      <c r="B293" s="69"/>
      <c r="C293" s="75"/>
      <c r="D293" s="188"/>
      <c r="E293" s="189"/>
      <c r="F293" s="189"/>
      <c r="G293" s="189"/>
      <c r="H293" s="190"/>
      <c r="I293" s="39"/>
      <c r="J293" s="42"/>
    </row>
    <row r="294" spans="1:10" ht="12.75">
      <c r="A294" s="44"/>
      <c r="B294" s="69"/>
      <c r="C294" s="75"/>
      <c r="D294" s="188"/>
      <c r="E294" s="189"/>
      <c r="F294" s="189"/>
      <c r="G294" s="189"/>
      <c r="H294" s="190"/>
      <c r="I294" s="39"/>
      <c r="J294" s="42"/>
    </row>
    <row r="295" spans="1:10" ht="12.75">
      <c r="A295" s="44"/>
      <c r="B295" s="69"/>
      <c r="C295" s="75"/>
      <c r="D295" s="188"/>
      <c r="E295" s="189"/>
      <c r="F295" s="189"/>
      <c r="G295" s="189"/>
      <c r="H295" s="190"/>
      <c r="I295" s="39"/>
      <c r="J295" s="42"/>
    </row>
    <row r="296" spans="1:10" ht="12.75">
      <c r="A296" s="44"/>
      <c r="B296" s="69"/>
      <c r="C296" s="75"/>
      <c r="D296" s="188"/>
      <c r="E296" s="189"/>
      <c r="F296" s="189"/>
      <c r="G296" s="189"/>
      <c r="H296" s="190"/>
      <c r="I296" s="39"/>
      <c r="J296" s="42"/>
    </row>
    <row r="297" spans="1:10" ht="12.75">
      <c r="A297" s="44"/>
      <c r="B297" s="69"/>
      <c r="C297" s="75"/>
      <c r="D297" s="188"/>
      <c r="E297" s="189"/>
      <c r="F297" s="189"/>
      <c r="G297" s="189"/>
      <c r="H297" s="190"/>
      <c r="I297" s="39"/>
      <c r="J297" s="42"/>
    </row>
    <row r="298" spans="1:10" ht="12.75">
      <c r="A298" s="44"/>
      <c r="B298" s="69"/>
      <c r="C298" s="75"/>
      <c r="D298" s="188"/>
      <c r="E298" s="189"/>
      <c r="F298" s="189"/>
      <c r="G298" s="189"/>
      <c r="H298" s="190"/>
      <c r="I298" s="39"/>
      <c r="J298" s="42"/>
    </row>
    <row r="299" spans="1:10" ht="12.75">
      <c r="A299" s="44"/>
      <c r="B299" s="69"/>
      <c r="C299" s="75"/>
      <c r="D299" s="188"/>
      <c r="E299" s="189"/>
      <c r="F299" s="189"/>
      <c r="G299" s="189"/>
      <c r="H299" s="190"/>
      <c r="I299" s="39"/>
      <c r="J299" s="42"/>
    </row>
    <row r="300" spans="1:10" ht="12.75">
      <c r="A300" s="44"/>
      <c r="B300" s="69"/>
      <c r="C300" s="75"/>
      <c r="D300" s="188"/>
      <c r="E300" s="189"/>
      <c r="F300" s="189"/>
      <c r="G300" s="189"/>
      <c r="H300" s="190"/>
      <c r="I300" s="39"/>
      <c r="J300" s="42"/>
    </row>
    <row r="301" spans="1:10" ht="12.75">
      <c r="A301" s="44"/>
      <c r="B301" s="69"/>
      <c r="C301" s="75"/>
      <c r="D301" s="188"/>
      <c r="E301" s="189"/>
      <c r="F301" s="189"/>
      <c r="G301" s="189"/>
      <c r="H301" s="190"/>
      <c r="I301" s="39"/>
      <c r="J301" s="42"/>
    </row>
    <row r="302" spans="1:10" ht="12.75">
      <c r="A302" s="44"/>
      <c r="B302" s="69"/>
      <c r="C302" s="75"/>
      <c r="D302" s="188"/>
      <c r="E302" s="189"/>
      <c r="F302" s="189"/>
      <c r="G302" s="189"/>
      <c r="H302" s="190"/>
      <c r="I302" s="39"/>
      <c r="J302" s="42"/>
    </row>
    <row r="303" spans="1:10" ht="12.75">
      <c r="A303" s="44"/>
      <c r="B303" s="69"/>
      <c r="C303" s="75"/>
      <c r="D303" s="188"/>
      <c r="E303" s="189"/>
      <c r="F303" s="189"/>
      <c r="G303" s="189"/>
      <c r="H303" s="190"/>
      <c r="I303" s="39"/>
      <c r="J303" s="42"/>
    </row>
    <row r="304" spans="1:10" ht="12.75">
      <c r="A304" s="44"/>
      <c r="B304" s="69"/>
      <c r="C304" s="75"/>
      <c r="D304" s="188"/>
      <c r="E304" s="189"/>
      <c r="F304" s="189"/>
      <c r="G304" s="189"/>
      <c r="H304" s="190"/>
      <c r="I304" s="39"/>
      <c r="J304" s="42"/>
    </row>
    <row r="305" spans="1:10" ht="12.75">
      <c r="A305" s="44"/>
      <c r="B305" s="69"/>
      <c r="C305" s="75"/>
      <c r="D305" s="188"/>
      <c r="E305" s="189"/>
      <c r="F305" s="189"/>
      <c r="G305" s="189"/>
      <c r="H305" s="190"/>
      <c r="I305" s="39"/>
      <c r="J305" s="42"/>
    </row>
    <row r="306" spans="1:10" ht="12.75">
      <c r="A306" s="44"/>
      <c r="B306" s="69"/>
      <c r="C306" s="75"/>
      <c r="D306" s="188"/>
      <c r="E306" s="189"/>
      <c r="F306" s="189"/>
      <c r="G306" s="189"/>
      <c r="H306" s="190"/>
      <c r="I306" s="39"/>
      <c r="J306" s="42"/>
    </row>
    <row r="307" spans="1:10" ht="12.75">
      <c r="A307" s="44"/>
      <c r="B307" s="69"/>
      <c r="C307" s="75"/>
      <c r="D307" s="188"/>
      <c r="E307" s="189"/>
      <c r="F307" s="189"/>
      <c r="G307" s="189"/>
      <c r="H307" s="190"/>
      <c r="I307" s="39"/>
      <c r="J307" s="42"/>
    </row>
    <row r="308" spans="1:10" ht="12.75">
      <c r="A308" s="44"/>
      <c r="B308" s="69"/>
      <c r="C308" s="75"/>
      <c r="D308" s="188"/>
      <c r="E308" s="189"/>
      <c r="F308" s="189"/>
      <c r="G308" s="189"/>
      <c r="H308" s="190"/>
      <c r="I308" s="39"/>
      <c r="J308" s="42"/>
    </row>
    <row r="309" spans="1:10" ht="12.75">
      <c r="A309" s="44"/>
      <c r="B309" s="69"/>
      <c r="C309" s="75"/>
      <c r="D309" s="188"/>
      <c r="E309" s="189"/>
      <c r="F309" s="189"/>
      <c r="G309" s="189"/>
      <c r="H309" s="190"/>
      <c r="I309" s="39"/>
      <c r="J309" s="42"/>
    </row>
    <row r="310" spans="1:10" ht="12.75">
      <c r="A310" s="44"/>
      <c r="B310" s="69"/>
      <c r="C310" s="75"/>
      <c r="D310" s="188"/>
      <c r="E310" s="189"/>
      <c r="F310" s="189"/>
      <c r="G310" s="189"/>
      <c r="H310" s="190"/>
      <c r="I310" s="39"/>
      <c r="J310" s="42"/>
    </row>
    <row r="311" spans="1:10" ht="12.75">
      <c r="A311" s="44"/>
      <c r="B311" s="69"/>
      <c r="C311" s="75"/>
      <c r="D311" s="188"/>
      <c r="E311" s="189"/>
      <c r="F311" s="189"/>
      <c r="G311" s="189"/>
      <c r="H311" s="190"/>
      <c r="I311" s="39"/>
      <c r="J311" s="42"/>
    </row>
    <row r="312" spans="1:10" ht="12.75">
      <c r="A312" s="44"/>
      <c r="B312" s="69"/>
      <c r="C312" s="75"/>
      <c r="D312" s="188"/>
      <c r="E312" s="189"/>
      <c r="F312" s="189"/>
      <c r="G312" s="189"/>
      <c r="H312" s="190"/>
      <c r="I312" s="39"/>
      <c r="J312" s="42"/>
    </row>
    <row r="313" spans="1:10" ht="12.75">
      <c r="A313" s="44"/>
      <c r="B313" s="69"/>
      <c r="C313" s="75"/>
      <c r="D313" s="188"/>
      <c r="E313" s="189"/>
      <c r="F313" s="189"/>
      <c r="G313" s="189"/>
      <c r="H313" s="190"/>
      <c r="I313" s="39"/>
      <c r="J313" s="42"/>
    </row>
    <row r="314" spans="1:10" ht="12.75">
      <c r="A314" s="44"/>
      <c r="B314" s="69"/>
      <c r="C314" s="75"/>
      <c r="D314" s="188"/>
      <c r="E314" s="189"/>
      <c r="F314" s="189"/>
      <c r="G314" s="189"/>
      <c r="H314" s="190"/>
      <c r="I314" s="39"/>
      <c r="J314" s="42"/>
    </row>
    <row r="315" spans="1:10" ht="12.75">
      <c r="A315" s="44"/>
      <c r="B315" s="69"/>
      <c r="C315" s="75"/>
      <c r="D315" s="188"/>
      <c r="E315" s="189"/>
      <c r="F315" s="189"/>
      <c r="G315" s="189"/>
      <c r="H315" s="190"/>
      <c r="I315" s="39"/>
      <c r="J315" s="42"/>
    </row>
    <row r="316" spans="1:10" ht="12.75">
      <c r="A316" s="44"/>
      <c r="B316" s="69"/>
      <c r="C316" s="75"/>
      <c r="D316" s="188"/>
      <c r="E316" s="189"/>
      <c r="F316" s="189"/>
      <c r="G316" s="189"/>
      <c r="H316" s="190"/>
      <c r="I316" s="39"/>
      <c r="J316" s="42"/>
    </row>
    <row r="317" spans="1:10" ht="12.75">
      <c r="A317" s="44"/>
      <c r="B317" s="69"/>
      <c r="C317" s="75"/>
      <c r="D317" s="188"/>
      <c r="E317" s="189"/>
      <c r="F317" s="189"/>
      <c r="G317" s="189"/>
      <c r="H317" s="190"/>
      <c r="I317" s="39"/>
      <c r="J317" s="42"/>
    </row>
    <row r="318" spans="1:10" ht="12.75">
      <c r="A318" s="44"/>
      <c r="B318" s="69"/>
      <c r="C318" s="75"/>
      <c r="D318" s="188"/>
      <c r="E318" s="189"/>
      <c r="F318" s="189"/>
      <c r="G318" s="189"/>
      <c r="H318" s="190"/>
      <c r="I318" s="39"/>
      <c r="J318" s="42"/>
    </row>
    <row r="319" spans="1:10" ht="12.75">
      <c r="A319" s="44"/>
      <c r="B319" s="69"/>
      <c r="C319" s="75"/>
      <c r="D319" s="188"/>
      <c r="E319" s="189"/>
      <c r="F319" s="189"/>
      <c r="G319" s="189"/>
      <c r="H319" s="190"/>
      <c r="I319" s="39"/>
      <c r="J319" s="42"/>
    </row>
    <row r="320" spans="1:10" ht="12.75">
      <c r="A320" s="44"/>
      <c r="B320" s="69"/>
      <c r="C320" s="75"/>
      <c r="D320" s="188"/>
      <c r="E320" s="189"/>
      <c r="F320" s="189"/>
      <c r="G320" s="189"/>
      <c r="H320" s="190"/>
      <c r="I320" s="39"/>
      <c r="J320" s="42"/>
    </row>
    <row r="321" spans="1:10" ht="12.75">
      <c r="A321" s="44"/>
      <c r="B321" s="69"/>
      <c r="C321" s="75"/>
      <c r="D321" s="188"/>
      <c r="E321" s="189"/>
      <c r="F321" s="189"/>
      <c r="G321" s="189"/>
      <c r="H321" s="190"/>
      <c r="I321" s="39"/>
      <c r="J321" s="42"/>
    </row>
    <row r="322" spans="1:10" ht="12.75">
      <c r="A322" s="44"/>
      <c r="B322" s="69"/>
      <c r="C322" s="75"/>
      <c r="D322" s="188"/>
      <c r="E322" s="189"/>
      <c r="F322" s="189"/>
      <c r="G322" s="189"/>
      <c r="H322" s="190"/>
      <c r="I322" s="39"/>
      <c r="J322" s="42"/>
    </row>
    <row r="323" spans="1:10" ht="12.75">
      <c r="A323" s="44"/>
      <c r="B323" s="69"/>
      <c r="C323" s="75"/>
      <c r="D323" s="188"/>
      <c r="E323" s="189"/>
      <c r="F323" s="189"/>
      <c r="G323" s="189"/>
      <c r="H323" s="190"/>
      <c r="I323" s="39"/>
      <c r="J323" s="42"/>
    </row>
    <row r="324" spans="1:10" ht="12.75">
      <c r="A324" s="44"/>
      <c r="B324" s="69"/>
      <c r="C324" s="75"/>
      <c r="D324" s="188"/>
      <c r="E324" s="189"/>
      <c r="F324" s="189"/>
      <c r="G324" s="189"/>
      <c r="H324" s="190"/>
      <c r="I324" s="39"/>
      <c r="J324" s="42"/>
    </row>
    <row r="325" spans="1:10" ht="12.75">
      <c r="A325" s="44"/>
      <c r="B325" s="69"/>
      <c r="C325" s="75"/>
      <c r="D325" s="188"/>
      <c r="E325" s="189"/>
      <c r="F325" s="189"/>
      <c r="G325" s="189"/>
      <c r="H325" s="190"/>
      <c r="I325" s="39"/>
      <c r="J325" s="42"/>
    </row>
    <row r="326" spans="1:10" ht="12.75">
      <c r="A326" s="44"/>
      <c r="B326" s="69"/>
      <c r="C326" s="75"/>
      <c r="D326" s="188"/>
      <c r="E326" s="189"/>
      <c r="F326" s="189"/>
      <c r="G326" s="189"/>
      <c r="H326" s="190"/>
      <c r="I326" s="39"/>
      <c r="J326" s="42"/>
    </row>
    <row r="327" spans="1:10" ht="12.75">
      <c r="A327" s="44"/>
      <c r="B327" s="69"/>
      <c r="C327" s="75"/>
      <c r="D327" s="188"/>
      <c r="E327" s="189"/>
      <c r="F327" s="189"/>
      <c r="G327" s="189"/>
      <c r="H327" s="190"/>
      <c r="I327" s="39"/>
      <c r="J327" s="42"/>
    </row>
    <row r="328" spans="1:10" ht="12.75">
      <c r="A328" s="44"/>
      <c r="B328" s="69"/>
      <c r="C328" s="75"/>
      <c r="D328" s="188"/>
      <c r="E328" s="189"/>
      <c r="F328" s="189"/>
      <c r="G328" s="189"/>
      <c r="H328" s="190"/>
      <c r="I328" s="39"/>
      <c r="J328" s="42"/>
    </row>
    <row r="329" spans="1:10" ht="12.75">
      <c r="A329" s="44"/>
      <c r="B329" s="69"/>
      <c r="C329" s="75"/>
      <c r="D329" s="188"/>
      <c r="E329" s="189"/>
      <c r="F329" s="189"/>
      <c r="G329" s="189"/>
      <c r="H329" s="190"/>
      <c r="I329" s="39"/>
      <c r="J329" s="42"/>
    </row>
    <row r="330" spans="1:10" ht="12.75">
      <c r="A330" s="44"/>
      <c r="B330" s="69"/>
      <c r="C330" s="75"/>
      <c r="D330" s="188"/>
      <c r="E330" s="189"/>
      <c r="F330" s="189"/>
      <c r="G330" s="189"/>
      <c r="H330" s="190"/>
      <c r="I330" s="39"/>
      <c r="J330" s="42"/>
    </row>
    <row r="331" spans="1:10" ht="12.75">
      <c r="A331" s="44"/>
      <c r="B331" s="69"/>
      <c r="C331" s="75"/>
      <c r="D331" s="188"/>
      <c r="E331" s="189"/>
      <c r="F331" s="189"/>
      <c r="G331" s="189"/>
      <c r="H331" s="190"/>
      <c r="I331" s="39"/>
      <c r="J331" s="42"/>
    </row>
    <row r="332" spans="1:10" ht="12.75">
      <c r="A332" s="44"/>
      <c r="B332" s="69"/>
      <c r="C332" s="75"/>
      <c r="D332" s="188"/>
      <c r="E332" s="189"/>
      <c r="F332" s="189"/>
      <c r="G332" s="189"/>
      <c r="H332" s="190"/>
      <c r="I332" s="39"/>
      <c r="J332" s="42"/>
    </row>
    <row r="333" spans="1:10" ht="12.75">
      <c r="A333" s="44"/>
      <c r="B333" s="69"/>
      <c r="C333" s="75"/>
      <c r="D333" s="188"/>
      <c r="E333" s="189"/>
      <c r="F333" s="189"/>
      <c r="G333" s="189"/>
      <c r="H333" s="190"/>
      <c r="I333" s="39"/>
      <c r="J333" s="42"/>
    </row>
    <row r="334" spans="1:10" ht="12.75">
      <c r="A334" s="44"/>
      <c r="B334" s="69"/>
      <c r="C334" s="75"/>
      <c r="D334" s="188"/>
      <c r="E334" s="189"/>
      <c r="F334" s="189"/>
      <c r="G334" s="189"/>
      <c r="H334" s="190"/>
      <c r="I334" s="39"/>
      <c r="J334" s="42"/>
    </row>
    <row r="335" spans="1:10" ht="12.75">
      <c r="A335" s="44"/>
      <c r="B335" s="69"/>
      <c r="C335" s="75"/>
      <c r="D335" s="188"/>
      <c r="E335" s="189"/>
      <c r="F335" s="189"/>
      <c r="G335" s="189"/>
      <c r="H335" s="190"/>
      <c r="I335" s="39"/>
      <c r="J335" s="42"/>
    </row>
    <row r="336" spans="1:10" ht="12.75">
      <c r="A336" s="44"/>
      <c r="B336" s="69"/>
      <c r="C336" s="75"/>
      <c r="D336" s="188"/>
      <c r="E336" s="189"/>
      <c r="F336" s="189"/>
      <c r="G336" s="189"/>
      <c r="H336" s="190"/>
      <c r="I336" s="39"/>
      <c r="J336" s="42"/>
    </row>
    <row r="337" spans="1:10" ht="12.75">
      <c r="A337" s="44"/>
      <c r="B337" s="69"/>
      <c r="C337" s="75"/>
      <c r="D337" s="188"/>
      <c r="E337" s="189"/>
      <c r="F337" s="189"/>
      <c r="G337" s="189"/>
      <c r="H337" s="190"/>
      <c r="I337" s="39"/>
      <c r="J337" s="42"/>
    </row>
    <row r="338" spans="1:10" ht="12.75">
      <c r="A338" s="44"/>
      <c r="B338" s="69"/>
      <c r="C338" s="75"/>
      <c r="D338" s="188"/>
      <c r="E338" s="189"/>
      <c r="F338" s="189"/>
      <c r="G338" s="189"/>
      <c r="H338" s="190"/>
      <c r="I338" s="39"/>
      <c r="J338" s="42"/>
    </row>
    <row r="339" spans="1:10" ht="12.75">
      <c r="A339" s="44"/>
      <c r="B339" s="69"/>
      <c r="C339" s="75"/>
      <c r="D339" s="188"/>
      <c r="E339" s="189"/>
      <c r="F339" s="189"/>
      <c r="G339" s="189"/>
      <c r="H339" s="190"/>
      <c r="I339" s="39"/>
      <c r="J339" s="42"/>
    </row>
    <row r="340" spans="1:10" ht="12.75">
      <c r="A340" s="44"/>
      <c r="B340" s="69"/>
      <c r="C340" s="75"/>
      <c r="D340" s="188"/>
      <c r="E340" s="189"/>
      <c r="F340" s="189"/>
      <c r="G340" s="189"/>
      <c r="H340" s="190"/>
      <c r="I340" s="39"/>
      <c r="J340" s="42"/>
    </row>
    <row r="341" spans="1:10" ht="12.75">
      <c r="A341" s="44"/>
      <c r="B341" s="69"/>
      <c r="C341" s="75"/>
      <c r="D341" s="188"/>
      <c r="E341" s="189"/>
      <c r="F341" s="189"/>
      <c r="G341" s="189"/>
      <c r="H341" s="190"/>
      <c r="I341" s="39"/>
      <c r="J341" s="42"/>
    </row>
    <row r="342" spans="1:10" ht="12.75">
      <c r="A342" s="44"/>
      <c r="B342" s="69"/>
      <c r="C342" s="75"/>
      <c r="D342" s="188"/>
      <c r="E342" s="189"/>
      <c r="F342" s="189"/>
      <c r="G342" s="189"/>
      <c r="H342" s="190"/>
      <c r="I342" s="39"/>
      <c r="J342" s="42"/>
    </row>
    <row r="343" spans="1:10" ht="12.75">
      <c r="A343" s="44"/>
      <c r="B343" s="69"/>
      <c r="C343" s="75"/>
      <c r="D343" s="188"/>
      <c r="E343" s="189"/>
      <c r="F343" s="189"/>
      <c r="G343" s="189"/>
      <c r="H343" s="190"/>
      <c r="I343" s="39"/>
      <c r="J343" s="42"/>
    </row>
    <row r="344" spans="1:10" ht="12.75">
      <c r="A344" s="44"/>
      <c r="B344" s="69"/>
      <c r="C344" s="75"/>
      <c r="D344" s="188"/>
      <c r="E344" s="189"/>
      <c r="F344" s="189"/>
      <c r="G344" s="189"/>
      <c r="H344" s="190"/>
      <c r="I344" s="39"/>
      <c r="J344" s="42"/>
    </row>
    <row r="345" spans="1:10" ht="12.75">
      <c r="A345" s="44"/>
      <c r="B345" s="69"/>
      <c r="C345" s="75"/>
      <c r="D345" s="188"/>
      <c r="E345" s="189"/>
      <c r="F345" s="189"/>
      <c r="G345" s="189"/>
      <c r="H345" s="190"/>
      <c r="I345" s="39"/>
      <c r="J345" s="42"/>
    </row>
    <row r="346" spans="1:10" ht="12.75">
      <c r="A346" s="44"/>
      <c r="B346" s="69"/>
      <c r="C346" s="75"/>
      <c r="D346" s="188"/>
      <c r="E346" s="189"/>
      <c r="F346" s="189"/>
      <c r="G346" s="189"/>
      <c r="H346" s="190"/>
      <c r="I346" s="39"/>
      <c r="J346" s="42"/>
    </row>
    <row r="347" spans="1:10" ht="12.75">
      <c r="A347" s="44"/>
      <c r="B347" s="69"/>
      <c r="C347" s="75"/>
      <c r="D347" s="188"/>
      <c r="E347" s="189"/>
      <c r="F347" s="189"/>
      <c r="G347" s="189"/>
      <c r="H347" s="190"/>
      <c r="I347" s="39"/>
      <c r="J347" s="42"/>
    </row>
    <row r="348" spans="1:10" ht="12.75">
      <c r="A348" s="44"/>
      <c r="B348" s="69"/>
      <c r="C348" s="75"/>
      <c r="D348" s="188"/>
      <c r="E348" s="189"/>
      <c r="F348" s="189"/>
      <c r="G348" s="189"/>
      <c r="H348" s="190"/>
      <c r="I348" s="39"/>
      <c r="J348" s="42"/>
    </row>
    <row r="349" spans="1:10" ht="12.75">
      <c r="A349" s="44"/>
      <c r="B349" s="69"/>
      <c r="C349" s="75"/>
      <c r="D349" s="188"/>
      <c r="E349" s="189"/>
      <c r="F349" s="189"/>
      <c r="G349" s="189"/>
      <c r="H349" s="190"/>
      <c r="I349" s="39"/>
      <c r="J349" s="42"/>
    </row>
    <row r="350" spans="1:10" ht="12.75">
      <c r="A350" s="44"/>
      <c r="B350" s="69"/>
      <c r="C350" s="75"/>
      <c r="D350" s="188"/>
      <c r="E350" s="189"/>
      <c r="F350" s="189"/>
      <c r="G350" s="189"/>
      <c r="H350" s="190"/>
      <c r="I350" s="39"/>
      <c r="J350" s="42"/>
    </row>
    <row r="351" spans="1:10" ht="12.75">
      <c r="A351" s="44"/>
      <c r="B351" s="69"/>
      <c r="C351" s="75"/>
      <c r="D351" s="188"/>
      <c r="E351" s="189"/>
      <c r="F351" s="189"/>
      <c r="G351" s="189"/>
      <c r="H351" s="190"/>
      <c r="I351" s="39"/>
      <c r="J351" s="42"/>
    </row>
    <row r="352" spans="1:10" ht="12.75">
      <c r="A352" s="44"/>
      <c r="B352" s="69"/>
      <c r="C352" s="75"/>
      <c r="D352" s="188"/>
      <c r="E352" s="189"/>
      <c r="F352" s="189"/>
      <c r="G352" s="189"/>
      <c r="H352" s="190"/>
      <c r="I352" s="39"/>
      <c r="J352" s="42"/>
    </row>
    <row r="353" spans="1:10" ht="12.75">
      <c r="A353" s="44"/>
      <c r="B353" s="69"/>
      <c r="C353" s="75"/>
      <c r="D353" s="188"/>
      <c r="E353" s="189"/>
      <c r="F353" s="189"/>
      <c r="G353" s="189"/>
      <c r="H353" s="190"/>
      <c r="I353" s="39"/>
      <c r="J353" s="42"/>
    </row>
    <row r="354" spans="1:10" ht="12.75">
      <c r="A354" s="44"/>
      <c r="B354" s="69"/>
      <c r="C354" s="75"/>
      <c r="D354" s="188"/>
      <c r="E354" s="189"/>
      <c r="F354" s="189"/>
      <c r="G354" s="189"/>
      <c r="H354" s="190"/>
      <c r="I354" s="39"/>
      <c r="J354" s="42"/>
    </row>
    <row r="355" spans="1:10" ht="12.75">
      <c r="A355" s="44"/>
      <c r="B355" s="69"/>
      <c r="C355" s="75"/>
      <c r="D355" s="188"/>
      <c r="E355" s="189"/>
      <c r="F355" s="189"/>
      <c r="G355" s="189"/>
      <c r="H355" s="190"/>
      <c r="I355" s="39"/>
      <c r="J355" s="42"/>
    </row>
    <row r="356" spans="1:10" ht="12.75">
      <c r="A356" s="44"/>
      <c r="B356" s="69"/>
      <c r="C356" s="75"/>
      <c r="D356" s="188"/>
      <c r="E356" s="189"/>
      <c r="F356" s="189"/>
      <c r="G356" s="189"/>
      <c r="H356" s="190"/>
      <c r="I356" s="39"/>
      <c r="J356" s="42"/>
    </row>
    <row r="357" spans="1:10" ht="12.75">
      <c r="A357" s="44"/>
      <c r="B357" s="69"/>
      <c r="C357" s="75"/>
      <c r="D357" s="188"/>
      <c r="E357" s="189"/>
      <c r="F357" s="189"/>
      <c r="G357" s="189"/>
      <c r="H357" s="190"/>
      <c r="I357" s="39"/>
      <c r="J357" s="42"/>
    </row>
    <row r="358" spans="1:10" ht="12.75">
      <c r="A358" s="44"/>
      <c r="B358" s="69"/>
      <c r="C358" s="75"/>
      <c r="D358" s="188"/>
      <c r="E358" s="189"/>
      <c r="F358" s="189"/>
      <c r="G358" s="189"/>
      <c r="H358" s="190"/>
      <c r="I358" s="39"/>
      <c r="J358" s="42"/>
    </row>
    <row r="359" spans="1:10" ht="12.75">
      <c r="A359" s="44"/>
      <c r="B359" s="69"/>
      <c r="C359" s="75"/>
      <c r="D359" s="188"/>
      <c r="E359" s="189"/>
      <c r="F359" s="189"/>
      <c r="G359" s="189"/>
      <c r="H359" s="190"/>
      <c r="I359" s="39"/>
      <c r="J359" s="42"/>
    </row>
    <row r="360" spans="1:10" ht="12.75">
      <c r="A360" s="44"/>
      <c r="B360" s="69"/>
      <c r="C360" s="75"/>
      <c r="D360" s="188"/>
      <c r="E360" s="189"/>
      <c r="F360" s="189"/>
      <c r="G360" s="189"/>
      <c r="H360" s="190"/>
      <c r="I360" s="39"/>
      <c r="J360" s="42"/>
    </row>
    <row r="361" spans="1:10" ht="12.75">
      <c r="A361" s="44"/>
      <c r="B361" s="69"/>
      <c r="C361" s="75"/>
      <c r="D361" s="188"/>
      <c r="E361" s="189"/>
      <c r="F361" s="189"/>
      <c r="G361" s="189"/>
      <c r="H361" s="190"/>
      <c r="I361" s="39"/>
      <c r="J361" s="42"/>
    </row>
    <row r="362" spans="1:10" ht="12.75">
      <c r="A362" s="44"/>
      <c r="B362" s="69"/>
      <c r="C362" s="75"/>
      <c r="D362" s="188"/>
      <c r="E362" s="189"/>
      <c r="F362" s="189"/>
      <c r="G362" s="189"/>
      <c r="H362" s="190"/>
      <c r="I362" s="39"/>
      <c r="J362" s="42"/>
    </row>
    <row r="363" spans="1:10" ht="12.75">
      <c r="A363" s="44"/>
      <c r="B363" s="69"/>
      <c r="C363" s="75"/>
      <c r="D363" s="188"/>
      <c r="E363" s="189"/>
      <c r="F363" s="189"/>
      <c r="G363" s="189"/>
      <c r="H363" s="190"/>
      <c r="I363" s="39"/>
      <c r="J363" s="42"/>
    </row>
    <row r="364" spans="1:10" ht="12.75">
      <c r="A364" s="44"/>
      <c r="B364" s="69"/>
      <c r="C364" s="75"/>
      <c r="D364" s="188"/>
      <c r="E364" s="189"/>
      <c r="F364" s="189"/>
      <c r="G364" s="189"/>
      <c r="H364" s="190"/>
      <c r="I364" s="39"/>
      <c r="J364" s="42"/>
    </row>
    <row r="365" spans="1:10" ht="12.75">
      <c r="A365" s="44"/>
      <c r="B365" s="69"/>
      <c r="C365" s="75"/>
      <c r="D365" s="188"/>
      <c r="E365" s="189"/>
      <c r="F365" s="189"/>
      <c r="G365" s="189"/>
      <c r="H365" s="190"/>
      <c r="I365" s="39"/>
      <c r="J365" s="42"/>
    </row>
    <row r="366" spans="1:10" ht="12.75">
      <c r="A366" s="44"/>
      <c r="B366" s="69"/>
      <c r="C366" s="75"/>
      <c r="D366" s="188"/>
      <c r="E366" s="189"/>
      <c r="F366" s="189"/>
      <c r="G366" s="189"/>
      <c r="H366" s="190"/>
      <c r="I366" s="39"/>
      <c r="J366" s="42"/>
    </row>
    <row r="367" spans="1:10" ht="12.75">
      <c r="A367" s="44"/>
      <c r="B367" s="69"/>
      <c r="C367" s="75"/>
      <c r="D367" s="188"/>
      <c r="E367" s="189"/>
      <c r="F367" s="189"/>
      <c r="G367" s="189"/>
      <c r="H367" s="190"/>
      <c r="I367" s="39"/>
      <c r="J367" s="42"/>
    </row>
    <row r="368" spans="1:10" ht="12.75">
      <c r="A368" s="44"/>
      <c r="B368" s="69"/>
      <c r="C368" s="75"/>
      <c r="D368" s="188"/>
      <c r="E368" s="189"/>
      <c r="F368" s="189"/>
      <c r="G368" s="189"/>
      <c r="H368" s="190"/>
      <c r="I368" s="39"/>
      <c r="J368" s="42"/>
    </row>
    <row r="369" spans="1:10" ht="12.75">
      <c r="A369" s="44"/>
      <c r="B369" s="69"/>
      <c r="C369" s="75"/>
      <c r="D369" s="188"/>
      <c r="E369" s="189"/>
      <c r="F369" s="189"/>
      <c r="G369" s="189"/>
      <c r="H369" s="190"/>
      <c r="I369" s="39"/>
      <c r="J369" s="42"/>
    </row>
    <row r="370" spans="1:10" ht="12.75">
      <c r="A370" s="44"/>
      <c r="B370" s="69"/>
      <c r="C370" s="75"/>
      <c r="D370" s="188"/>
      <c r="E370" s="189"/>
      <c r="F370" s="189"/>
      <c r="G370" s="189"/>
      <c r="H370" s="190"/>
      <c r="I370" s="39"/>
      <c r="J370" s="42"/>
    </row>
    <row r="371" spans="1:10" ht="12.75">
      <c r="A371" s="44"/>
      <c r="B371" s="69"/>
      <c r="C371" s="75"/>
      <c r="D371" s="188"/>
      <c r="E371" s="189"/>
      <c r="F371" s="189"/>
      <c r="G371" s="189"/>
      <c r="H371" s="190"/>
      <c r="I371" s="39"/>
      <c r="J371" s="42"/>
    </row>
    <row r="372" spans="1:10" ht="12.75">
      <c r="A372" s="44"/>
      <c r="B372" s="69"/>
      <c r="C372" s="75"/>
      <c r="D372" s="188"/>
      <c r="E372" s="189"/>
      <c r="F372" s="189"/>
      <c r="G372" s="189"/>
      <c r="H372" s="190"/>
      <c r="I372" s="39"/>
      <c r="J372" s="42"/>
    </row>
    <row r="373" spans="1:10" ht="12.75">
      <c r="A373" s="44"/>
      <c r="B373" s="69"/>
      <c r="C373" s="75"/>
      <c r="D373" s="188"/>
      <c r="E373" s="189"/>
      <c r="F373" s="189"/>
      <c r="G373" s="189"/>
      <c r="H373" s="190"/>
      <c r="I373" s="39"/>
      <c r="J373" s="42"/>
    </row>
    <row r="374" spans="1:10" ht="12.75">
      <c r="A374" s="44"/>
      <c r="B374" s="69"/>
      <c r="C374" s="75"/>
      <c r="D374" s="188"/>
      <c r="E374" s="189"/>
      <c r="F374" s="189"/>
      <c r="G374" s="189"/>
      <c r="H374" s="190"/>
      <c r="I374" s="39"/>
      <c r="J374" s="42"/>
    </row>
    <row r="375" spans="1:10" ht="12.75">
      <c r="A375" s="44"/>
      <c r="B375" s="69"/>
      <c r="C375" s="75"/>
      <c r="D375" s="188"/>
      <c r="E375" s="189"/>
      <c r="F375" s="189"/>
      <c r="G375" s="189"/>
      <c r="H375" s="190"/>
      <c r="I375" s="39"/>
      <c r="J375" s="42"/>
    </row>
    <row r="376" spans="1:10" ht="12.75">
      <c r="A376" s="44"/>
      <c r="B376" s="69"/>
      <c r="C376" s="75"/>
      <c r="D376" s="188"/>
      <c r="E376" s="189"/>
      <c r="F376" s="189"/>
      <c r="G376" s="189"/>
      <c r="H376" s="190"/>
      <c r="I376" s="39"/>
      <c r="J376" s="42"/>
    </row>
    <row r="377" spans="1:10" ht="12.75">
      <c r="A377" s="44"/>
      <c r="B377" s="69"/>
      <c r="C377" s="75"/>
      <c r="D377" s="188"/>
      <c r="E377" s="189"/>
      <c r="F377" s="189"/>
      <c r="G377" s="189"/>
      <c r="H377" s="190"/>
      <c r="I377" s="39"/>
      <c r="J377" s="42"/>
    </row>
    <row r="378" spans="1:10" ht="12.75">
      <c r="A378" s="44"/>
      <c r="B378" s="69"/>
      <c r="C378" s="75"/>
      <c r="D378" s="188"/>
      <c r="E378" s="189"/>
      <c r="F378" s="189"/>
      <c r="G378" s="189"/>
      <c r="H378" s="190"/>
      <c r="I378" s="39"/>
      <c r="J378" s="42"/>
    </row>
    <row r="379" spans="1:10" ht="12.75">
      <c r="A379" s="44"/>
      <c r="B379" s="69"/>
      <c r="C379" s="75"/>
      <c r="D379" s="188"/>
      <c r="E379" s="189"/>
      <c r="F379" s="189"/>
      <c r="G379" s="189"/>
      <c r="H379" s="190"/>
      <c r="I379" s="39"/>
      <c r="J379" s="42"/>
    </row>
    <row r="380" spans="1:10" ht="12.75">
      <c r="A380" s="44"/>
      <c r="B380" s="69"/>
      <c r="C380" s="75"/>
      <c r="D380" s="188"/>
      <c r="E380" s="189"/>
      <c r="F380" s="189"/>
      <c r="G380" s="189"/>
      <c r="H380" s="190"/>
      <c r="I380" s="39"/>
      <c r="J380" s="42"/>
    </row>
    <row r="381" spans="1:10" ht="12.75">
      <c r="A381" s="44"/>
      <c r="B381" s="69"/>
      <c r="C381" s="75"/>
      <c r="D381" s="188"/>
      <c r="E381" s="189"/>
      <c r="F381" s="189"/>
      <c r="G381" s="189"/>
      <c r="H381" s="190"/>
      <c r="I381" s="39"/>
      <c r="J381" s="42"/>
    </row>
    <row r="382" spans="1:10" ht="12.75">
      <c r="A382" s="44"/>
      <c r="B382" s="69"/>
      <c r="C382" s="75"/>
      <c r="D382" s="188"/>
      <c r="E382" s="189"/>
      <c r="F382" s="189"/>
      <c r="G382" s="189"/>
      <c r="H382" s="190"/>
      <c r="I382" s="39"/>
      <c r="J382" s="42"/>
    </row>
    <row r="383" spans="1:10" ht="12.75">
      <c r="A383" s="44"/>
      <c r="B383" s="69"/>
      <c r="C383" s="75"/>
      <c r="D383" s="188"/>
      <c r="E383" s="189"/>
      <c r="F383" s="189"/>
      <c r="G383" s="189"/>
      <c r="H383" s="190"/>
      <c r="I383" s="39"/>
      <c r="J383" s="42"/>
    </row>
    <row r="384" spans="1:10" ht="12.75">
      <c r="A384" s="44"/>
      <c r="B384" s="69"/>
      <c r="C384" s="75"/>
      <c r="D384" s="188"/>
      <c r="E384" s="189"/>
      <c r="F384" s="189"/>
      <c r="G384" s="189"/>
      <c r="H384" s="190"/>
      <c r="I384" s="39"/>
      <c r="J384" s="42"/>
    </row>
    <row r="385" spans="1:10" ht="12.75">
      <c r="A385" s="44"/>
      <c r="B385" s="69"/>
      <c r="C385" s="75"/>
      <c r="D385" s="188"/>
      <c r="E385" s="189"/>
      <c r="F385" s="189"/>
      <c r="G385" s="189"/>
      <c r="H385" s="190"/>
      <c r="I385" s="39"/>
      <c r="J385" s="42"/>
    </row>
    <row r="386" spans="1:10" ht="12.75">
      <c r="A386" s="44"/>
      <c r="B386" s="69"/>
      <c r="C386" s="75"/>
      <c r="D386" s="188"/>
      <c r="E386" s="189"/>
      <c r="F386" s="189"/>
      <c r="G386" s="189"/>
      <c r="H386" s="190"/>
      <c r="I386" s="39"/>
      <c r="J386" s="42"/>
    </row>
    <row r="387" spans="1:10" ht="12.75">
      <c r="A387" s="44"/>
      <c r="B387" s="69"/>
      <c r="C387" s="75"/>
      <c r="D387" s="188"/>
      <c r="E387" s="189"/>
      <c r="F387" s="189"/>
      <c r="G387" s="189"/>
      <c r="H387" s="190"/>
      <c r="I387" s="39"/>
      <c r="J387" s="42"/>
    </row>
    <row r="388" spans="1:10" ht="12.75">
      <c r="A388" s="44"/>
      <c r="B388" s="69"/>
      <c r="C388" s="75"/>
      <c r="D388" s="188"/>
      <c r="E388" s="189"/>
      <c r="F388" s="189"/>
      <c r="G388" s="189"/>
      <c r="H388" s="190"/>
      <c r="I388" s="39"/>
      <c r="J388" s="42"/>
    </row>
    <row r="389" spans="1:10" ht="12.75">
      <c r="A389" s="44"/>
      <c r="B389" s="69"/>
      <c r="C389" s="75"/>
      <c r="D389" s="188"/>
      <c r="E389" s="189"/>
      <c r="F389" s="189"/>
      <c r="G389" s="189"/>
      <c r="H389" s="190"/>
      <c r="I389" s="39"/>
      <c r="J389" s="42"/>
    </row>
    <row r="390" spans="1:10" ht="12.75">
      <c r="A390" s="44"/>
      <c r="B390" s="69"/>
      <c r="C390" s="75"/>
      <c r="D390" s="188"/>
      <c r="E390" s="189"/>
      <c r="F390" s="189"/>
      <c r="G390" s="189"/>
      <c r="H390" s="190"/>
      <c r="I390" s="39"/>
      <c r="J390" s="42"/>
    </row>
    <row r="391" spans="1:10" ht="12.75">
      <c r="A391" s="44"/>
      <c r="B391" s="69"/>
      <c r="C391" s="75"/>
      <c r="D391" s="188"/>
      <c r="E391" s="189"/>
      <c r="F391" s="189"/>
      <c r="G391" s="189"/>
      <c r="H391" s="190"/>
      <c r="I391" s="39"/>
      <c r="J391" s="42"/>
    </row>
    <row r="392" spans="1:10" ht="12.75">
      <c r="A392" s="44"/>
      <c r="B392" s="69"/>
      <c r="C392" s="75"/>
      <c r="D392" s="188"/>
      <c r="E392" s="189"/>
      <c r="F392" s="189"/>
      <c r="G392" s="189"/>
      <c r="H392" s="190"/>
      <c r="I392" s="39"/>
      <c r="J392" s="42"/>
    </row>
    <row r="393" spans="1:10" ht="12.75">
      <c r="A393" s="44"/>
      <c r="B393" s="69"/>
      <c r="C393" s="75"/>
      <c r="D393" s="188"/>
      <c r="E393" s="189"/>
      <c r="F393" s="189"/>
      <c r="G393" s="189"/>
      <c r="H393" s="190"/>
      <c r="I393" s="39"/>
      <c r="J393" s="42"/>
    </row>
    <row r="394" spans="1:10" ht="12.75">
      <c r="A394" s="44"/>
      <c r="B394" s="69"/>
      <c r="C394" s="75"/>
      <c r="D394" s="188"/>
      <c r="E394" s="189"/>
      <c r="F394" s="189"/>
      <c r="G394" s="189"/>
      <c r="H394" s="190"/>
      <c r="I394" s="39"/>
      <c r="J394" s="42"/>
    </row>
    <row r="395" spans="1:10" ht="12.75">
      <c r="A395" s="44"/>
      <c r="B395" s="69"/>
      <c r="C395" s="75"/>
      <c r="D395" s="188"/>
      <c r="E395" s="189"/>
      <c r="F395" s="189"/>
      <c r="G395" s="189"/>
      <c r="H395" s="190"/>
      <c r="I395" s="39"/>
      <c r="J395" s="42"/>
    </row>
    <row r="396" spans="1:10" ht="12.75">
      <c r="A396" s="44"/>
      <c r="B396" s="69"/>
      <c r="C396" s="75"/>
      <c r="D396" s="188"/>
      <c r="E396" s="189"/>
      <c r="F396" s="189"/>
      <c r="G396" s="189"/>
      <c r="H396" s="190"/>
      <c r="I396" s="39"/>
      <c r="J396" s="42"/>
    </row>
    <row r="397" spans="1:10" ht="12.75">
      <c r="A397" s="44"/>
      <c r="B397" s="69"/>
      <c r="C397" s="75"/>
      <c r="D397" s="188"/>
      <c r="E397" s="189"/>
      <c r="F397" s="189"/>
      <c r="G397" s="189"/>
      <c r="H397" s="190"/>
      <c r="I397" s="39"/>
      <c r="J397" s="42"/>
    </row>
    <row r="398" spans="1:10" ht="12.75">
      <c r="A398" s="44"/>
      <c r="B398" s="69"/>
      <c r="C398" s="75"/>
      <c r="D398" s="188"/>
      <c r="E398" s="189"/>
      <c r="F398" s="189"/>
      <c r="G398" s="189"/>
      <c r="H398" s="190"/>
      <c r="I398" s="39"/>
      <c r="J398" s="42"/>
    </row>
    <row r="399" spans="1:10" ht="12.75">
      <c r="A399" s="44"/>
      <c r="B399" s="69"/>
      <c r="C399" s="75"/>
      <c r="D399" s="188"/>
      <c r="E399" s="189"/>
      <c r="F399" s="189"/>
      <c r="G399" s="189"/>
      <c r="H399" s="190"/>
      <c r="I399" s="39"/>
      <c r="J399" s="42"/>
    </row>
    <row r="400" spans="1:10" ht="12.75">
      <c r="A400" s="44"/>
      <c r="B400" s="69"/>
      <c r="C400" s="75"/>
      <c r="D400" s="188"/>
      <c r="E400" s="189"/>
      <c r="F400" s="189"/>
      <c r="G400" s="189"/>
      <c r="H400" s="190"/>
      <c r="I400" s="39"/>
      <c r="J400" s="42"/>
    </row>
    <row r="401" spans="1:10" ht="12.75">
      <c r="A401" s="44"/>
      <c r="B401" s="69"/>
      <c r="C401" s="75"/>
      <c r="D401" s="188"/>
      <c r="E401" s="189"/>
      <c r="F401" s="189"/>
      <c r="G401" s="189"/>
      <c r="H401" s="190"/>
      <c r="I401" s="39"/>
      <c r="J401" s="42"/>
    </row>
    <row r="402" spans="1:10" ht="12.75">
      <c r="A402" s="44"/>
      <c r="B402" s="69"/>
      <c r="C402" s="75"/>
      <c r="D402" s="188"/>
      <c r="E402" s="189"/>
      <c r="F402" s="189"/>
      <c r="G402" s="189"/>
      <c r="H402" s="190"/>
      <c r="I402" s="39"/>
      <c r="J402" s="42"/>
    </row>
    <row r="403" spans="1:10" ht="12.75">
      <c r="A403" s="44"/>
      <c r="B403" s="69"/>
      <c r="C403" s="75"/>
      <c r="D403" s="188"/>
      <c r="E403" s="189"/>
      <c r="F403" s="189"/>
      <c r="G403" s="189"/>
      <c r="H403" s="190"/>
      <c r="I403" s="39"/>
      <c r="J403" s="42"/>
    </row>
    <row r="404" spans="1:10" ht="12.75">
      <c r="A404" s="44"/>
      <c r="B404" s="69"/>
      <c r="C404" s="75"/>
      <c r="D404" s="188"/>
      <c r="E404" s="189"/>
      <c r="F404" s="189"/>
      <c r="G404" s="189"/>
      <c r="H404" s="190"/>
      <c r="I404" s="39"/>
      <c r="J404" s="42"/>
    </row>
    <row r="405" spans="1:10" ht="12.75">
      <c r="A405" s="44"/>
      <c r="B405" s="69"/>
      <c r="C405" s="75"/>
      <c r="D405" s="188"/>
      <c r="E405" s="189"/>
      <c r="F405" s="189"/>
      <c r="G405" s="189"/>
      <c r="H405" s="190"/>
      <c r="I405" s="39"/>
      <c r="J405" s="42"/>
    </row>
    <row r="406" spans="1:10" ht="12.75">
      <c r="A406" s="44"/>
      <c r="B406" s="69"/>
      <c r="C406" s="75"/>
      <c r="D406" s="188"/>
      <c r="E406" s="189"/>
      <c r="F406" s="189"/>
      <c r="G406" s="189"/>
      <c r="H406" s="190"/>
      <c r="I406" s="39"/>
      <c r="J406" s="42"/>
    </row>
    <row r="407" spans="1:10" ht="12.75">
      <c r="A407" s="44"/>
      <c r="B407" s="69"/>
      <c r="C407" s="75"/>
      <c r="D407" s="188"/>
      <c r="E407" s="189"/>
      <c r="F407" s="189"/>
      <c r="G407" s="189"/>
      <c r="H407" s="190"/>
      <c r="I407" s="39"/>
      <c r="J407" s="42"/>
    </row>
    <row r="408" spans="1:10" ht="12.75">
      <c r="A408" s="44"/>
      <c r="B408" s="69"/>
      <c r="C408" s="75"/>
      <c r="D408" s="188"/>
      <c r="E408" s="189"/>
      <c r="F408" s="189"/>
      <c r="G408" s="189"/>
      <c r="H408" s="190"/>
      <c r="I408" s="39"/>
      <c r="J408" s="42"/>
    </row>
    <row r="409" spans="1:10" ht="12.75">
      <c r="A409" s="44"/>
      <c r="B409" s="69"/>
      <c r="C409" s="75"/>
      <c r="D409" s="188"/>
      <c r="E409" s="189"/>
      <c r="F409" s="189"/>
      <c r="G409" s="189"/>
      <c r="H409" s="190"/>
      <c r="I409" s="39"/>
      <c r="J409" s="42"/>
    </row>
    <row r="410" spans="1:10" ht="12.75">
      <c r="A410" s="44"/>
      <c r="B410" s="69"/>
      <c r="C410" s="75"/>
      <c r="D410" s="188"/>
      <c r="E410" s="189"/>
      <c r="F410" s="189"/>
      <c r="G410" s="189"/>
      <c r="H410" s="190"/>
      <c r="I410" s="39"/>
      <c r="J410" s="42"/>
    </row>
    <row r="411" spans="1:10" ht="12.75">
      <c r="A411" s="44"/>
      <c r="B411" s="69"/>
      <c r="C411" s="75"/>
      <c r="D411" s="188"/>
      <c r="E411" s="189"/>
      <c r="F411" s="189"/>
      <c r="G411" s="189"/>
      <c r="H411" s="190"/>
      <c r="I411" s="39"/>
      <c r="J411" s="42"/>
    </row>
    <row r="412" spans="1:10" ht="12.75">
      <c r="A412" s="44"/>
      <c r="B412" s="69"/>
      <c r="C412" s="75"/>
      <c r="D412" s="188"/>
      <c r="E412" s="189"/>
      <c r="F412" s="189"/>
      <c r="G412" s="189"/>
      <c r="H412" s="190"/>
      <c r="I412" s="39"/>
      <c r="J412" s="42"/>
    </row>
    <row r="413" spans="1:10" ht="12.75">
      <c r="A413" s="44"/>
      <c r="B413" s="69"/>
      <c r="C413" s="75"/>
      <c r="D413" s="188"/>
      <c r="E413" s="189"/>
      <c r="F413" s="189"/>
      <c r="G413" s="189"/>
      <c r="H413" s="190"/>
      <c r="I413" s="39"/>
      <c r="J413" s="42"/>
    </row>
    <row r="414" spans="1:10" ht="12.75">
      <c r="A414" s="44"/>
      <c r="B414" s="69"/>
      <c r="C414" s="75"/>
      <c r="D414" s="188"/>
      <c r="E414" s="189"/>
      <c r="F414" s="189"/>
      <c r="G414" s="189"/>
      <c r="H414" s="190"/>
      <c r="I414" s="39"/>
      <c r="J414" s="42"/>
    </row>
    <row r="415" spans="1:10" ht="12.75">
      <c r="A415" s="44"/>
      <c r="B415" s="69"/>
      <c r="C415" s="75"/>
      <c r="D415" s="188"/>
      <c r="E415" s="189"/>
      <c r="F415" s="189"/>
      <c r="G415" s="189"/>
      <c r="H415" s="190"/>
      <c r="I415" s="39"/>
      <c r="J415" s="42"/>
    </row>
    <row r="416" spans="1:10" ht="12.75">
      <c r="A416" s="44"/>
      <c r="B416" s="69"/>
      <c r="C416" s="75"/>
      <c r="D416" s="188"/>
      <c r="E416" s="189"/>
      <c r="F416" s="189"/>
      <c r="G416" s="189"/>
      <c r="H416" s="190"/>
      <c r="I416" s="39"/>
      <c r="J416" s="42"/>
    </row>
    <row r="417" spans="1:10" ht="12.75">
      <c r="A417" s="44"/>
      <c r="B417" s="69"/>
      <c r="C417" s="75"/>
      <c r="D417" s="188"/>
      <c r="E417" s="189"/>
      <c r="F417" s="189"/>
      <c r="G417" s="189"/>
      <c r="H417" s="190"/>
      <c r="I417" s="39"/>
      <c r="J417" s="42"/>
    </row>
    <row r="418" spans="1:10" ht="12.75">
      <c r="A418" s="44"/>
      <c r="B418" s="69"/>
      <c r="C418" s="75"/>
      <c r="D418" s="188"/>
      <c r="E418" s="189"/>
      <c r="F418" s="189"/>
      <c r="G418" s="189"/>
      <c r="H418" s="190"/>
      <c r="I418" s="39"/>
      <c r="J418" s="42"/>
    </row>
    <row r="419" spans="1:10" ht="12.75">
      <c r="A419" s="44"/>
      <c r="B419" s="69"/>
      <c r="C419" s="75"/>
      <c r="D419" s="188"/>
      <c r="E419" s="189"/>
      <c r="F419" s="189"/>
      <c r="G419" s="189"/>
      <c r="H419" s="190"/>
      <c r="I419" s="39"/>
      <c r="J419" s="42"/>
    </row>
    <row r="420" spans="1:10" ht="12.75">
      <c r="A420" s="44"/>
      <c r="B420" s="69"/>
      <c r="C420" s="75"/>
      <c r="D420" s="188"/>
      <c r="E420" s="189"/>
      <c r="F420" s="189"/>
      <c r="G420" s="189"/>
      <c r="H420" s="190"/>
      <c r="I420" s="39"/>
      <c r="J420" s="42"/>
    </row>
    <row r="421" spans="1:10" ht="12.75">
      <c r="A421" s="44"/>
      <c r="B421" s="69"/>
      <c r="C421" s="75"/>
      <c r="D421" s="188"/>
      <c r="E421" s="189"/>
      <c r="F421" s="189"/>
      <c r="G421" s="189"/>
      <c r="H421" s="190"/>
      <c r="I421" s="39"/>
      <c r="J421" s="42"/>
    </row>
    <row r="422" spans="1:10" ht="12.75">
      <c r="A422" s="44"/>
      <c r="B422" s="69"/>
      <c r="C422" s="75"/>
      <c r="D422" s="188"/>
      <c r="E422" s="189"/>
      <c r="F422" s="189"/>
      <c r="G422" s="189"/>
      <c r="H422" s="190"/>
      <c r="I422" s="39"/>
      <c r="J422" s="42"/>
    </row>
    <row r="423" spans="1:10" ht="12.75">
      <c r="A423" s="44"/>
      <c r="B423" s="69"/>
      <c r="C423" s="75"/>
      <c r="D423" s="188"/>
      <c r="E423" s="189"/>
      <c r="F423" s="189"/>
      <c r="G423" s="189"/>
      <c r="H423" s="190"/>
      <c r="I423" s="39"/>
      <c r="J423" s="42"/>
    </row>
    <row r="424" spans="1:10" ht="12.75">
      <c r="A424" s="44"/>
      <c r="B424" s="69"/>
      <c r="C424" s="75"/>
      <c r="D424" s="188"/>
      <c r="E424" s="189"/>
      <c r="F424" s="189"/>
      <c r="G424" s="189"/>
      <c r="H424" s="190"/>
      <c r="I424" s="39"/>
      <c r="J424" s="42"/>
    </row>
    <row r="425" spans="1:10" ht="12.75">
      <c r="A425" s="44"/>
      <c r="B425" s="69"/>
      <c r="C425" s="75"/>
      <c r="D425" s="188"/>
      <c r="E425" s="189"/>
      <c r="F425" s="189"/>
      <c r="G425" s="189"/>
      <c r="H425" s="190"/>
      <c r="I425" s="39"/>
      <c r="J425" s="42"/>
    </row>
    <row r="426" spans="1:10" ht="12.75">
      <c r="A426" s="44"/>
      <c r="B426" s="69"/>
      <c r="C426" s="75"/>
      <c r="D426" s="188"/>
      <c r="E426" s="189"/>
      <c r="F426" s="189"/>
      <c r="G426" s="189"/>
      <c r="H426" s="190"/>
      <c r="I426" s="39"/>
      <c r="J426" s="42"/>
    </row>
    <row r="427" spans="1:10" ht="12.75">
      <c r="A427" s="44"/>
      <c r="B427" s="69"/>
      <c r="C427" s="75"/>
      <c r="D427" s="188"/>
      <c r="E427" s="189"/>
      <c r="F427" s="189"/>
      <c r="G427" s="189"/>
      <c r="H427" s="190"/>
      <c r="I427" s="39"/>
      <c r="J427" s="42"/>
    </row>
    <row r="428" spans="1:10" ht="12.75">
      <c r="A428" s="44"/>
      <c r="B428" s="69"/>
      <c r="C428" s="75"/>
      <c r="D428" s="188"/>
      <c r="E428" s="189"/>
      <c r="F428" s="189"/>
      <c r="G428" s="189"/>
      <c r="H428" s="190"/>
      <c r="I428" s="39"/>
      <c r="J428" s="42"/>
    </row>
    <row r="429" spans="1:10" ht="12.75">
      <c r="A429" s="44"/>
      <c r="B429" s="69"/>
      <c r="C429" s="75"/>
      <c r="D429" s="188"/>
      <c r="E429" s="189"/>
      <c r="F429" s="189"/>
      <c r="G429" s="189"/>
      <c r="H429" s="190"/>
      <c r="I429" s="39"/>
      <c r="J429" s="42"/>
    </row>
    <row r="430" spans="1:10" ht="12.75">
      <c r="A430" s="44"/>
      <c r="B430" s="69"/>
      <c r="C430" s="75"/>
      <c r="D430" s="188"/>
      <c r="E430" s="189"/>
      <c r="F430" s="189"/>
      <c r="G430" s="189"/>
      <c r="H430" s="190"/>
      <c r="I430" s="39"/>
      <c r="J430" s="42"/>
    </row>
    <row r="431" spans="1:10" ht="12.75">
      <c r="A431" s="44"/>
      <c r="B431" s="69"/>
      <c r="C431" s="75"/>
      <c r="D431" s="188"/>
      <c r="E431" s="189"/>
      <c r="F431" s="189"/>
      <c r="G431" s="189"/>
      <c r="H431" s="190"/>
      <c r="I431" s="39"/>
      <c r="J431" s="42"/>
    </row>
    <row r="432" spans="1:10" ht="12.75">
      <c r="A432" s="44"/>
      <c r="B432" s="69"/>
      <c r="C432" s="75"/>
      <c r="D432" s="188"/>
      <c r="E432" s="189"/>
      <c r="F432" s="189"/>
      <c r="G432" s="189"/>
      <c r="H432" s="190"/>
      <c r="I432" s="39"/>
      <c r="J432" s="42"/>
    </row>
    <row r="433" spans="1:10" ht="12.75">
      <c r="A433" s="44"/>
      <c r="B433" s="69"/>
      <c r="C433" s="75"/>
      <c r="D433" s="188"/>
      <c r="E433" s="189"/>
      <c r="F433" s="189"/>
      <c r="G433" s="189"/>
      <c r="H433" s="190"/>
      <c r="I433" s="39"/>
      <c r="J433" s="42"/>
    </row>
    <row r="434" spans="1:10" ht="12.75">
      <c r="A434" s="44"/>
      <c r="B434" s="69"/>
      <c r="C434" s="75"/>
      <c r="D434" s="188"/>
      <c r="E434" s="189"/>
      <c r="F434" s="189"/>
      <c r="G434" s="189"/>
      <c r="H434" s="190"/>
      <c r="I434" s="39"/>
      <c r="J434" s="42"/>
    </row>
    <row r="435" spans="1:10" ht="12.75">
      <c r="A435" s="44"/>
      <c r="B435" s="69"/>
      <c r="C435" s="75"/>
      <c r="D435" s="188"/>
      <c r="E435" s="189"/>
      <c r="F435" s="189"/>
      <c r="G435" s="189"/>
      <c r="H435" s="190"/>
      <c r="I435" s="39"/>
      <c r="J435" s="42"/>
    </row>
    <row r="436" spans="1:10" ht="12.75">
      <c r="A436" s="44"/>
      <c r="B436" s="69"/>
      <c r="C436" s="75"/>
      <c r="D436" s="188"/>
      <c r="E436" s="189"/>
      <c r="F436" s="189"/>
      <c r="G436" s="189"/>
      <c r="H436" s="190"/>
      <c r="I436" s="39"/>
      <c r="J436" s="42"/>
    </row>
    <row r="437" spans="1:10" ht="12.75">
      <c r="A437" s="44"/>
      <c r="B437" s="69"/>
      <c r="C437" s="75"/>
      <c r="D437" s="188"/>
      <c r="E437" s="189"/>
      <c r="F437" s="189"/>
      <c r="G437" s="189"/>
      <c r="H437" s="190"/>
      <c r="I437" s="39"/>
      <c r="J437" s="42"/>
    </row>
    <row r="438" spans="1:10" ht="12.75">
      <c r="A438" s="44"/>
      <c r="B438" s="69"/>
      <c r="C438" s="75"/>
      <c r="D438" s="188"/>
      <c r="E438" s="189"/>
      <c r="F438" s="189"/>
      <c r="G438" s="189"/>
      <c r="H438" s="190"/>
      <c r="I438" s="39"/>
      <c r="J438" s="42"/>
    </row>
    <row r="439" spans="1:10" ht="12.75">
      <c r="A439" s="44"/>
      <c r="B439" s="69"/>
      <c r="C439" s="75"/>
      <c r="D439" s="188"/>
      <c r="E439" s="189"/>
      <c r="F439" s="189"/>
      <c r="G439" s="189"/>
      <c r="H439" s="190"/>
      <c r="I439" s="39"/>
      <c r="J439" s="42"/>
    </row>
    <row r="440" spans="1:10" ht="12.75">
      <c r="A440" s="44"/>
      <c r="B440" s="69"/>
      <c r="C440" s="75"/>
      <c r="D440" s="188"/>
      <c r="E440" s="189"/>
      <c r="F440" s="189"/>
      <c r="G440" s="189"/>
      <c r="H440" s="190"/>
      <c r="I440" s="39"/>
      <c r="J440" s="42"/>
    </row>
    <row r="441" spans="1:10" ht="12.75">
      <c r="A441" s="44"/>
      <c r="B441" s="69"/>
      <c r="C441" s="75"/>
      <c r="D441" s="188"/>
      <c r="E441" s="189"/>
      <c r="F441" s="189"/>
      <c r="G441" s="189"/>
      <c r="H441" s="190"/>
      <c r="I441" s="39"/>
      <c r="J441" s="42"/>
    </row>
    <row r="442" spans="1:10" ht="12.75">
      <c r="A442" s="44"/>
      <c r="B442" s="69"/>
      <c r="C442" s="75"/>
      <c r="D442" s="188"/>
      <c r="E442" s="189"/>
      <c r="F442" s="189"/>
      <c r="G442" s="189"/>
      <c r="H442" s="190"/>
      <c r="I442" s="39"/>
      <c r="J442" s="42"/>
    </row>
    <row r="443" spans="1:10" ht="12.75">
      <c r="A443" s="44"/>
      <c r="B443" s="69"/>
      <c r="C443" s="75"/>
      <c r="D443" s="188"/>
      <c r="E443" s="189"/>
      <c r="F443" s="189"/>
      <c r="G443" s="189"/>
      <c r="H443" s="190"/>
      <c r="I443" s="39"/>
      <c r="J443" s="42"/>
    </row>
    <row r="444" spans="1:10" ht="12.75">
      <c r="A444" s="44"/>
      <c r="B444" s="69"/>
      <c r="C444" s="75"/>
      <c r="D444" s="188"/>
      <c r="E444" s="189"/>
      <c r="F444" s="189"/>
      <c r="G444" s="189"/>
      <c r="H444" s="190"/>
      <c r="I444" s="39"/>
      <c r="J444" s="42"/>
    </row>
    <row r="445" spans="1:10" ht="12.75">
      <c r="A445" s="44"/>
      <c r="B445" s="69"/>
      <c r="C445" s="75"/>
      <c r="D445" s="188"/>
      <c r="E445" s="189"/>
      <c r="F445" s="189"/>
      <c r="G445" s="189"/>
      <c r="H445" s="190"/>
      <c r="I445" s="39"/>
      <c r="J445" s="42"/>
    </row>
    <row r="446" spans="1:10" ht="12.75">
      <c r="A446" s="44"/>
      <c r="B446" s="69"/>
      <c r="C446" s="75"/>
      <c r="D446" s="188"/>
      <c r="E446" s="189"/>
      <c r="F446" s="189"/>
      <c r="G446" s="189"/>
      <c r="H446" s="190"/>
      <c r="I446" s="39"/>
      <c r="J446" s="42"/>
    </row>
    <row r="447" spans="1:10" ht="12.75">
      <c r="A447" s="44"/>
      <c r="B447" s="69"/>
      <c r="C447" s="75"/>
      <c r="D447" s="188"/>
      <c r="E447" s="189"/>
      <c r="F447" s="189"/>
      <c r="G447" s="189"/>
      <c r="H447" s="190"/>
      <c r="I447" s="39"/>
      <c r="J447" s="42"/>
    </row>
    <row r="448" spans="1:10" ht="12.75">
      <c r="A448" s="44"/>
      <c r="B448" s="69"/>
      <c r="C448" s="75"/>
      <c r="D448" s="188"/>
      <c r="E448" s="189"/>
      <c r="F448" s="189"/>
      <c r="G448" s="189"/>
      <c r="H448" s="190"/>
      <c r="I448" s="39"/>
      <c r="J448" s="42"/>
    </row>
    <row r="449" spans="1:10" ht="12.75">
      <c r="A449" s="44"/>
      <c r="B449" s="69"/>
      <c r="C449" s="75"/>
      <c r="D449" s="188"/>
      <c r="E449" s="189"/>
      <c r="F449" s="189"/>
      <c r="G449" s="189"/>
      <c r="H449" s="190"/>
      <c r="I449" s="39"/>
      <c r="J449" s="42"/>
    </row>
    <row r="450" spans="1:10" ht="12.75">
      <c r="A450" s="44"/>
      <c r="B450" s="69"/>
      <c r="C450" s="75"/>
      <c r="D450" s="188"/>
      <c r="E450" s="189"/>
      <c r="F450" s="189"/>
      <c r="G450" s="189"/>
      <c r="H450" s="190"/>
      <c r="I450" s="39"/>
      <c r="J450" s="42"/>
    </row>
    <row r="451" spans="1:10" ht="12.75">
      <c r="A451" s="44"/>
      <c r="B451" s="69"/>
      <c r="C451" s="75"/>
      <c r="D451" s="188"/>
      <c r="E451" s="189"/>
      <c r="F451" s="189"/>
      <c r="G451" s="189"/>
      <c r="H451" s="190"/>
      <c r="I451" s="39"/>
      <c r="J451" s="42"/>
    </row>
    <row r="452" spans="1:10" ht="12.75">
      <c r="A452" s="44"/>
      <c r="B452" s="69"/>
      <c r="C452" s="75"/>
      <c r="D452" s="188"/>
      <c r="E452" s="189"/>
      <c r="F452" s="189"/>
      <c r="G452" s="189"/>
      <c r="H452" s="190"/>
      <c r="I452" s="39"/>
      <c r="J452" s="42"/>
    </row>
    <row r="453" spans="1:10" ht="12.75">
      <c r="A453" s="44"/>
      <c r="B453" s="69"/>
      <c r="C453" s="75"/>
      <c r="D453" s="188"/>
      <c r="E453" s="189"/>
      <c r="F453" s="189"/>
      <c r="G453" s="189"/>
      <c r="H453" s="190"/>
      <c r="I453" s="39"/>
      <c r="J453" s="42"/>
    </row>
    <row r="454" spans="1:10" ht="12.75">
      <c r="A454" s="44"/>
      <c r="B454" s="69"/>
      <c r="C454" s="75"/>
      <c r="D454" s="188"/>
      <c r="E454" s="189"/>
      <c r="F454" s="189"/>
      <c r="G454" s="189"/>
      <c r="H454" s="190"/>
      <c r="I454" s="39"/>
      <c r="J454" s="42"/>
    </row>
    <row r="455" spans="1:10" ht="12.75">
      <c r="A455" s="44"/>
      <c r="B455" s="69"/>
      <c r="C455" s="75"/>
      <c r="D455" s="188"/>
      <c r="E455" s="189"/>
      <c r="F455" s="189"/>
      <c r="G455" s="189"/>
      <c r="H455" s="190"/>
      <c r="I455" s="39"/>
      <c r="J455" s="42"/>
    </row>
    <row r="456" spans="1:10" ht="12.75">
      <c r="A456" s="44"/>
      <c r="B456" s="69"/>
      <c r="C456" s="75"/>
      <c r="D456" s="188"/>
      <c r="E456" s="189"/>
      <c r="F456" s="189"/>
      <c r="G456" s="189"/>
      <c r="H456" s="190"/>
      <c r="I456" s="39"/>
      <c r="J456" s="42"/>
    </row>
    <row r="457" spans="1:10" ht="12.75">
      <c r="A457" s="44"/>
      <c r="B457" s="69"/>
      <c r="C457" s="75"/>
      <c r="D457" s="188"/>
      <c r="E457" s="189"/>
      <c r="F457" s="189"/>
      <c r="G457" s="189"/>
      <c r="H457" s="190"/>
      <c r="I457" s="39"/>
      <c r="J457" s="42"/>
    </row>
    <row r="458" spans="1:10" ht="12.75">
      <c r="A458" s="44"/>
      <c r="B458" s="69"/>
      <c r="C458" s="75"/>
      <c r="D458" s="188"/>
      <c r="E458" s="189"/>
      <c r="F458" s="189"/>
      <c r="G458" s="189"/>
      <c r="H458" s="190"/>
      <c r="I458" s="39"/>
      <c r="J458" s="42"/>
    </row>
    <row r="459" spans="1:10" ht="12.75">
      <c r="A459" s="44"/>
      <c r="B459" s="69"/>
      <c r="C459" s="75"/>
      <c r="D459" s="188"/>
      <c r="E459" s="189"/>
      <c r="F459" s="189"/>
      <c r="G459" s="189"/>
      <c r="H459" s="190"/>
      <c r="I459" s="39"/>
      <c r="J459" s="42"/>
    </row>
    <row r="460" spans="1:10" ht="12.75">
      <c r="A460" s="44"/>
      <c r="B460" s="69"/>
      <c r="C460" s="75"/>
      <c r="D460" s="188"/>
      <c r="E460" s="189"/>
      <c r="F460" s="189"/>
      <c r="G460" s="189"/>
      <c r="H460" s="190"/>
      <c r="I460" s="39"/>
      <c r="J460" s="42"/>
    </row>
    <row r="461" spans="1:10" ht="12.75">
      <c r="A461" s="44"/>
      <c r="B461" s="69"/>
      <c r="C461" s="75"/>
      <c r="D461" s="188"/>
      <c r="E461" s="189"/>
      <c r="F461" s="189"/>
      <c r="G461" s="189"/>
      <c r="H461" s="190"/>
      <c r="I461" s="39"/>
      <c r="J461" s="42"/>
    </row>
    <row r="462" spans="1:10" ht="12.75">
      <c r="A462" s="44"/>
      <c r="B462" s="69"/>
      <c r="C462" s="75"/>
      <c r="D462" s="188"/>
      <c r="E462" s="189"/>
      <c r="F462" s="189"/>
      <c r="G462" s="189"/>
      <c r="H462" s="190"/>
      <c r="I462" s="39"/>
      <c r="J462" s="42"/>
    </row>
    <row r="463" spans="1:10" ht="12.75">
      <c r="A463" s="44"/>
      <c r="B463" s="69"/>
      <c r="C463" s="75"/>
      <c r="D463" s="188"/>
      <c r="E463" s="189"/>
      <c r="F463" s="189"/>
      <c r="G463" s="189"/>
      <c r="H463" s="190"/>
      <c r="I463" s="39"/>
      <c r="J463" s="42"/>
    </row>
    <row r="464" spans="1:10" ht="12.75">
      <c r="A464" s="44"/>
      <c r="B464" s="69"/>
      <c r="C464" s="75"/>
      <c r="D464" s="188"/>
      <c r="E464" s="189"/>
      <c r="F464" s="189"/>
      <c r="G464" s="189"/>
      <c r="H464" s="190"/>
      <c r="I464" s="39"/>
      <c r="J464" s="42"/>
    </row>
    <row r="465" spans="1:10" ht="12.75">
      <c r="A465" s="44"/>
      <c r="B465" s="69"/>
      <c r="C465" s="75"/>
      <c r="D465" s="188"/>
      <c r="E465" s="189"/>
      <c r="F465" s="189"/>
      <c r="G465" s="189"/>
      <c r="H465" s="190"/>
      <c r="I465" s="39"/>
      <c r="J465" s="42"/>
    </row>
    <row r="466" spans="1:10" ht="12.75">
      <c r="A466" s="44"/>
      <c r="B466" s="69"/>
      <c r="C466" s="75"/>
      <c r="D466" s="188"/>
      <c r="E466" s="189"/>
      <c r="F466" s="189"/>
      <c r="G466" s="189"/>
      <c r="H466" s="190"/>
      <c r="I466" s="39"/>
      <c r="J466" s="42"/>
    </row>
    <row r="467" spans="1:10" ht="12.75">
      <c r="A467" s="44"/>
      <c r="B467" s="69"/>
      <c r="C467" s="75"/>
      <c r="D467" s="188"/>
      <c r="E467" s="189"/>
      <c r="F467" s="189"/>
      <c r="G467" s="189"/>
      <c r="H467" s="190"/>
      <c r="I467" s="39"/>
      <c r="J467" s="42"/>
    </row>
    <row r="468" spans="1:10" ht="12.75">
      <c r="A468" s="44"/>
      <c r="B468" s="69"/>
      <c r="C468" s="75"/>
      <c r="D468" s="188"/>
      <c r="E468" s="189"/>
      <c r="F468" s="189"/>
      <c r="G468" s="189"/>
      <c r="H468" s="190"/>
      <c r="I468" s="39"/>
      <c r="J468" s="42"/>
    </row>
    <row r="469" spans="1:10" ht="12.75">
      <c r="A469" s="44"/>
      <c r="B469" s="69"/>
      <c r="C469" s="75"/>
      <c r="D469" s="188"/>
      <c r="E469" s="189"/>
      <c r="F469" s="189"/>
      <c r="G469" s="189"/>
      <c r="H469" s="190"/>
      <c r="I469" s="39"/>
      <c r="J469" s="42"/>
    </row>
    <row r="470" spans="1:10" ht="12.75">
      <c r="A470" s="44"/>
      <c r="B470" s="69"/>
      <c r="C470" s="75"/>
      <c r="D470" s="188"/>
      <c r="E470" s="189"/>
      <c r="F470" s="189"/>
      <c r="G470" s="189"/>
      <c r="H470" s="190"/>
      <c r="I470" s="39"/>
      <c r="J470" s="42"/>
    </row>
    <row r="471" spans="1:10" ht="12.75">
      <c r="A471" s="44"/>
      <c r="B471" s="69"/>
      <c r="C471" s="75"/>
      <c r="D471" s="188"/>
      <c r="E471" s="189"/>
      <c r="F471" s="189"/>
      <c r="G471" s="189"/>
      <c r="H471" s="190"/>
      <c r="I471" s="39"/>
      <c r="J471" s="42"/>
    </row>
    <row r="472" spans="1:10" ht="12.75">
      <c r="A472" s="44"/>
      <c r="B472" s="69"/>
      <c r="C472" s="75"/>
      <c r="D472" s="188"/>
      <c r="E472" s="189"/>
      <c r="F472" s="189"/>
      <c r="G472" s="189"/>
      <c r="H472" s="190"/>
      <c r="I472" s="39"/>
      <c r="J472" s="42"/>
    </row>
    <row r="473" spans="1:10" ht="12.75">
      <c r="A473" s="44"/>
      <c r="B473" s="69"/>
      <c r="C473" s="75"/>
      <c r="D473" s="188"/>
      <c r="E473" s="189"/>
      <c r="F473" s="189"/>
      <c r="G473" s="189"/>
      <c r="H473" s="190"/>
      <c r="I473" s="39"/>
      <c r="J473" s="42"/>
    </row>
    <row r="474" spans="1:10" ht="12.75">
      <c r="A474" s="44"/>
      <c r="B474" s="69"/>
      <c r="C474" s="75"/>
      <c r="D474" s="188"/>
      <c r="E474" s="189"/>
      <c r="F474" s="189"/>
      <c r="G474" s="189"/>
      <c r="H474" s="190"/>
      <c r="I474" s="39"/>
      <c r="J474" s="42"/>
    </row>
    <row r="475" spans="1:10" ht="12.75">
      <c r="A475" s="44"/>
      <c r="B475" s="69"/>
      <c r="C475" s="75"/>
      <c r="D475" s="188"/>
      <c r="E475" s="189"/>
      <c r="F475" s="189"/>
      <c r="G475" s="189"/>
      <c r="H475" s="190"/>
      <c r="I475" s="39"/>
      <c r="J475" s="42"/>
    </row>
    <row r="476" spans="1:10" ht="12.75">
      <c r="A476" s="44"/>
      <c r="B476" s="69"/>
      <c r="C476" s="75"/>
      <c r="D476" s="188"/>
      <c r="E476" s="189"/>
      <c r="F476" s="189"/>
      <c r="G476" s="189"/>
      <c r="H476" s="190"/>
      <c r="I476" s="39"/>
      <c r="J476" s="42"/>
    </row>
    <row r="477" spans="1:10" ht="12.75">
      <c r="A477" s="44"/>
      <c r="B477" s="69"/>
      <c r="C477" s="75"/>
      <c r="D477" s="188"/>
      <c r="E477" s="189"/>
      <c r="F477" s="189"/>
      <c r="G477" s="189"/>
      <c r="H477" s="190"/>
      <c r="I477" s="39"/>
      <c r="J477" s="42"/>
    </row>
    <row r="478" spans="1:10" ht="12.75">
      <c r="A478" s="44"/>
      <c r="B478" s="69"/>
      <c r="C478" s="75"/>
      <c r="D478" s="188"/>
      <c r="E478" s="189"/>
      <c r="F478" s="189"/>
      <c r="G478" s="189"/>
      <c r="H478" s="190"/>
      <c r="I478" s="39"/>
      <c r="J478" s="42"/>
    </row>
    <row r="479" spans="1:10" ht="12.75">
      <c r="A479" s="44"/>
      <c r="B479" s="69"/>
      <c r="C479" s="75"/>
      <c r="D479" s="188"/>
      <c r="E479" s="189"/>
      <c r="F479" s="189"/>
      <c r="G479" s="189"/>
      <c r="H479" s="190"/>
      <c r="I479" s="39"/>
      <c r="J479" s="42"/>
    </row>
    <row r="480" spans="1:10" ht="12.75">
      <c r="A480" s="44"/>
      <c r="B480" s="69"/>
      <c r="C480" s="75"/>
      <c r="D480" s="188"/>
      <c r="E480" s="189"/>
      <c r="F480" s="189"/>
      <c r="G480" s="189"/>
      <c r="H480" s="190"/>
      <c r="I480" s="39"/>
      <c r="J480" s="42"/>
    </row>
    <row r="481" spans="1:10" ht="12.75">
      <c r="A481" s="44"/>
      <c r="B481" s="69"/>
      <c r="C481" s="75"/>
      <c r="D481" s="188"/>
      <c r="E481" s="189"/>
      <c r="F481" s="189"/>
      <c r="G481" s="189"/>
      <c r="H481" s="190"/>
      <c r="I481" s="39"/>
      <c r="J481" s="42"/>
    </row>
    <row r="482" spans="1:10" ht="12.75">
      <c r="A482" s="44"/>
      <c r="B482" s="69"/>
      <c r="C482" s="75"/>
      <c r="D482" s="188"/>
      <c r="E482" s="189"/>
      <c r="F482" s="189"/>
      <c r="G482" s="189"/>
      <c r="H482" s="190"/>
      <c r="I482" s="39"/>
      <c r="J482" s="42"/>
    </row>
    <row r="483" spans="1:10" ht="12.75">
      <c r="A483" s="44"/>
      <c r="B483" s="69"/>
      <c r="C483" s="75"/>
      <c r="D483" s="188"/>
      <c r="E483" s="189"/>
      <c r="F483" s="189"/>
      <c r="G483" s="189"/>
      <c r="H483" s="190"/>
      <c r="I483" s="39"/>
      <c r="J483" s="42"/>
    </row>
    <row r="484" spans="1:10" ht="12.75">
      <c r="A484" s="44"/>
      <c r="B484" s="69"/>
      <c r="C484" s="75"/>
      <c r="D484" s="188"/>
      <c r="E484" s="189"/>
      <c r="F484" s="189"/>
      <c r="G484" s="189"/>
      <c r="H484" s="190"/>
      <c r="I484" s="39"/>
      <c r="J484" s="42"/>
    </row>
    <row r="485" spans="1:10" ht="12.75">
      <c r="A485" s="44"/>
      <c r="B485" s="69"/>
      <c r="C485" s="75"/>
      <c r="D485" s="188"/>
      <c r="E485" s="189"/>
      <c r="F485" s="189"/>
      <c r="G485" s="189"/>
      <c r="H485" s="190"/>
      <c r="I485" s="39"/>
      <c r="J485" s="42"/>
    </row>
    <row r="486" spans="1:10" ht="12.75">
      <c r="A486" s="44"/>
      <c r="B486" s="69"/>
      <c r="C486" s="75"/>
      <c r="D486" s="188"/>
      <c r="E486" s="189"/>
      <c r="F486" s="189"/>
      <c r="G486" s="189"/>
      <c r="H486" s="190"/>
      <c r="I486" s="39"/>
      <c r="J486" s="42"/>
    </row>
    <row r="487" spans="1:10" ht="12.75">
      <c r="A487" s="44"/>
      <c r="B487" s="69"/>
      <c r="C487" s="75"/>
      <c r="D487" s="188"/>
      <c r="E487" s="189"/>
      <c r="F487" s="189"/>
      <c r="G487" s="189"/>
      <c r="H487" s="190"/>
      <c r="I487" s="39"/>
      <c r="J487" s="42"/>
    </row>
    <row r="488" spans="1:10" ht="12.75">
      <c r="A488" s="44"/>
      <c r="B488" s="69"/>
      <c r="C488" s="75"/>
      <c r="D488" s="188"/>
      <c r="E488" s="189"/>
      <c r="F488" s="189"/>
      <c r="G488" s="189"/>
      <c r="H488" s="190"/>
      <c r="I488" s="39"/>
      <c r="J488" s="42"/>
    </row>
    <row r="489" spans="1:10" ht="12.75">
      <c r="A489" s="44"/>
      <c r="B489" s="69"/>
      <c r="C489" s="75"/>
      <c r="D489" s="188"/>
      <c r="E489" s="189"/>
      <c r="F489" s="189"/>
      <c r="G489" s="189"/>
      <c r="H489" s="190"/>
      <c r="I489" s="39"/>
      <c r="J489" s="42"/>
    </row>
    <row r="490" spans="1:10" ht="12.75">
      <c r="A490" s="44"/>
      <c r="B490" s="69"/>
      <c r="C490" s="75"/>
      <c r="D490" s="188"/>
      <c r="E490" s="189"/>
      <c r="F490" s="189"/>
      <c r="G490" s="189"/>
      <c r="H490" s="190"/>
      <c r="I490" s="39"/>
      <c r="J490" s="42"/>
    </row>
    <row r="491" spans="1:10" ht="12.75">
      <c r="A491" s="44"/>
      <c r="B491" s="69"/>
      <c r="C491" s="75"/>
      <c r="D491" s="188"/>
      <c r="E491" s="189"/>
      <c r="F491" s="189"/>
      <c r="G491" s="189"/>
      <c r="H491" s="190"/>
      <c r="I491" s="39"/>
      <c r="J491" s="42"/>
    </row>
    <row r="492" spans="1:10" ht="12.75">
      <c r="A492" s="44"/>
      <c r="B492" s="69"/>
      <c r="C492" s="75"/>
      <c r="D492" s="188"/>
      <c r="E492" s="189"/>
      <c r="F492" s="189"/>
      <c r="G492" s="189"/>
      <c r="H492" s="190"/>
      <c r="I492" s="39"/>
      <c r="J492" s="42"/>
    </row>
    <row r="493" spans="1:10" ht="12.75">
      <c r="A493" s="44"/>
      <c r="B493" s="69"/>
      <c r="C493" s="75"/>
      <c r="D493" s="188"/>
      <c r="E493" s="189"/>
      <c r="F493" s="189"/>
      <c r="G493" s="189"/>
      <c r="H493" s="190"/>
      <c r="I493" s="39"/>
      <c r="J493" s="42"/>
    </row>
    <row r="494" spans="1:10" ht="12.75">
      <c r="A494" s="44"/>
      <c r="B494" s="69"/>
      <c r="C494" s="75"/>
      <c r="D494" s="188"/>
      <c r="E494" s="189"/>
      <c r="F494" s="189"/>
      <c r="G494" s="189"/>
      <c r="H494" s="190"/>
      <c r="I494" s="39"/>
      <c r="J494" s="42"/>
    </row>
    <row r="495" spans="1:10" ht="12.75">
      <c r="A495" s="44"/>
      <c r="B495" s="69"/>
      <c r="C495" s="75"/>
      <c r="D495" s="188"/>
      <c r="E495" s="189"/>
      <c r="F495" s="189"/>
      <c r="G495" s="189"/>
      <c r="H495" s="190"/>
      <c r="I495" s="39"/>
      <c r="J495" s="42"/>
    </row>
    <row r="496" spans="1:10" ht="12.75">
      <c r="A496" s="44"/>
      <c r="B496" s="69"/>
      <c r="C496" s="75"/>
      <c r="D496" s="188"/>
      <c r="E496" s="189"/>
      <c r="F496" s="189"/>
      <c r="G496" s="189"/>
      <c r="H496" s="190"/>
      <c r="I496" s="39"/>
      <c r="J496" s="42"/>
    </row>
    <row r="497" spans="1:10" ht="12.75">
      <c r="A497" s="44"/>
      <c r="B497" s="69"/>
      <c r="C497" s="75"/>
      <c r="D497" s="188"/>
      <c r="E497" s="189"/>
      <c r="F497" s="189"/>
      <c r="G497" s="189"/>
      <c r="H497" s="190"/>
      <c r="I497" s="39"/>
      <c r="J497" s="42"/>
    </row>
    <row r="498" spans="1:10" ht="12.75">
      <c r="A498" s="44"/>
      <c r="B498" s="69"/>
      <c r="C498" s="75"/>
      <c r="D498" s="188"/>
      <c r="E498" s="189"/>
      <c r="F498" s="189"/>
      <c r="G498" s="189"/>
      <c r="H498" s="190"/>
      <c r="I498" s="39"/>
      <c r="J498" s="42"/>
    </row>
    <row r="499" spans="1:10" ht="12.75">
      <c r="A499" s="44"/>
      <c r="B499" s="69"/>
      <c r="C499" s="75"/>
      <c r="D499" s="188"/>
      <c r="E499" s="189"/>
      <c r="F499" s="189"/>
      <c r="G499" s="189"/>
      <c r="H499" s="190"/>
      <c r="I499" s="39"/>
      <c r="J499" s="42"/>
    </row>
    <row r="500" spans="1:10" ht="12.75">
      <c r="A500" s="44"/>
      <c r="B500" s="69"/>
      <c r="C500" s="75"/>
      <c r="D500" s="188"/>
      <c r="E500" s="189"/>
      <c r="F500" s="189"/>
      <c r="G500" s="189"/>
      <c r="H500" s="190"/>
      <c r="I500" s="39"/>
      <c r="J500" s="42"/>
    </row>
    <row r="501" spans="1:10" ht="12.75">
      <c r="A501" s="44"/>
      <c r="B501" s="69"/>
      <c r="C501" s="75"/>
      <c r="D501" s="188"/>
      <c r="E501" s="189"/>
      <c r="F501" s="189"/>
      <c r="G501" s="189"/>
      <c r="H501" s="190"/>
      <c r="I501" s="39"/>
      <c r="J501" s="42"/>
    </row>
    <row r="502" spans="1:10" ht="12.75">
      <c r="A502" s="44"/>
      <c r="B502" s="69"/>
      <c r="C502" s="75"/>
      <c r="D502" s="188"/>
      <c r="E502" s="189"/>
      <c r="F502" s="189"/>
      <c r="G502" s="189"/>
      <c r="H502" s="190"/>
      <c r="I502" s="39"/>
      <c r="J502" s="42"/>
    </row>
    <row r="503" spans="1:10" ht="12.75">
      <c r="A503" s="44"/>
      <c r="B503" s="69"/>
      <c r="C503" s="75"/>
      <c r="D503" s="188"/>
      <c r="E503" s="189"/>
      <c r="F503" s="189"/>
      <c r="G503" s="189"/>
      <c r="H503" s="190"/>
      <c r="I503" s="39"/>
      <c r="J503" s="42"/>
    </row>
    <row r="504" spans="1:10" ht="12.75">
      <c r="A504" s="44"/>
      <c r="B504" s="69"/>
      <c r="C504" s="75"/>
      <c r="D504" s="188"/>
      <c r="E504" s="189"/>
      <c r="F504" s="189"/>
      <c r="G504" s="189"/>
      <c r="H504" s="190"/>
      <c r="I504" s="39"/>
      <c r="J504" s="42"/>
    </row>
    <row r="505" spans="1:10" ht="12.75">
      <c r="A505" s="44"/>
      <c r="B505" s="69"/>
      <c r="C505" s="75"/>
      <c r="D505" s="188"/>
      <c r="E505" s="189"/>
      <c r="F505" s="189"/>
      <c r="G505" s="189"/>
      <c r="H505" s="190"/>
      <c r="I505" s="39"/>
      <c r="J505" s="42"/>
    </row>
    <row r="506" spans="1:10" ht="12.75">
      <c r="A506" s="44"/>
      <c r="B506" s="69"/>
      <c r="C506" s="75"/>
      <c r="D506" s="188"/>
      <c r="E506" s="189"/>
      <c r="F506" s="189"/>
      <c r="G506" s="189"/>
      <c r="H506" s="190"/>
      <c r="I506" s="39"/>
      <c r="J506" s="42"/>
    </row>
    <row r="507" spans="1:10" ht="12.75">
      <c r="A507" s="44"/>
      <c r="B507" s="69"/>
      <c r="C507" s="75"/>
      <c r="D507" s="188"/>
      <c r="E507" s="189"/>
      <c r="F507" s="189"/>
      <c r="G507" s="189"/>
      <c r="H507" s="190"/>
      <c r="I507" s="39"/>
      <c r="J507" s="42"/>
    </row>
    <row r="508" spans="1:10" ht="12.75">
      <c r="A508" s="44"/>
      <c r="B508" s="69"/>
      <c r="C508" s="75"/>
      <c r="D508" s="188"/>
      <c r="E508" s="189"/>
      <c r="F508" s="189"/>
      <c r="G508" s="189"/>
      <c r="H508" s="190"/>
      <c r="I508" s="39"/>
      <c r="J508" s="42"/>
    </row>
    <row r="509" spans="1:10" ht="12.75">
      <c r="A509" s="44"/>
      <c r="B509" s="69"/>
      <c r="C509" s="75"/>
      <c r="D509" s="188"/>
      <c r="E509" s="189"/>
      <c r="F509" s="189"/>
      <c r="G509" s="189"/>
      <c r="H509" s="190"/>
      <c r="I509" s="39"/>
      <c r="J509" s="42"/>
    </row>
    <row r="510" spans="1:10" ht="12.75">
      <c r="A510" s="44"/>
      <c r="B510" s="69"/>
      <c r="C510" s="75"/>
      <c r="D510" s="188"/>
      <c r="E510" s="189"/>
      <c r="F510" s="189"/>
      <c r="G510" s="189"/>
      <c r="H510" s="190"/>
      <c r="I510" s="39"/>
      <c r="J510" s="42"/>
    </row>
    <row r="511" spans="1:10" ht="12.75">
      <c r="A511" s="44"/>
      <c r="B511" s="69"/>
      <c r="C511" s="75"/>
      <c r="D511" s="188"/>
      <c r="E511" s="189"/>
      <c r="F511" s="189"/>
      <c r="G511" s="189"/>
      <c r="H511" s="190"/>
      <c r="I511" s="39"/>
      <c r="J511" s="42"/>
    </row>
    <row r="512" spans="1:10" ht="12.75">
      <c r="A512" s="44"/>
      <c r="B512" s="69"/>
      <c r="C512" s="75"/>
      <c r="D512" s="188"/>
      <c r="E512" s="189"/>
      <c r="F512" s="189"/>
      <c r="G512" s="189"/>
      <c r="H512" s="190"/>
      <c r="I512" s="39"/>
      <c r="J512" s="42"/>
    </row>
    <row r="513" spans="1:10" ht="12.75">
      <c r="A513" s="44"/>
      <c r="B513" s="69"/>
      <c r="C513" s="75"/>
      <c r="D513" s="188"/>
      <c r="E513" s="189"/>
      <c r="F513" s="189"/>
      <c r="G513" s="189"/>
      <c r="H513" s="190"/>
      <c r="I513" s="39"/>
      <c r="J513" s="42"/>
    </row>
    <row r="514" spans="1:10" ht="12.75">
      <c r="A514" s="44"/>
      <c r="B514" s="69"/>
      <c r="C514" s="75"/>
      <c r="D514" s="188"/>
      <c r="E514" s="189"/>
      <c r="F514" s="189"/>
      <c r="G514" s="189"/>
      <c r="H514" s="190"/>
      <c r="I514" s="39"/>
      <c r="J514" s="42"/>
    </row>
    <row r="515" spans="1:10" ht="12.75">
      <c r="A515" s="44"/>
      <c r="B515" s="69"/>
      <c r="C515" s="75"/>
      <c r="D515" s="188"/>
      <c r="E515" s="189"/>
      <c r="F515" s="189"/>
      <c r="G515" s="189"/>
      <c r="H515" s="190"/>
      <c r="I515" s="39"/>
      <c r="J515" s="42"/>
    </row>
    <row r="516" spans="1:10" ht="12.75">
      <c r="A516" s="44"/>
      <c r="B516" s="69"/>
      <c r="C516" s="75"/>
      <c r="D516" s="188"/>
      <c r="E516" s="189"/>
      <c r="F516" s="189"/>
      <c r="G516" s="189"/>
      <c r="H516" s="190"/>
      <c r="I516" s="39"/>
      <c r="J516" s="42"/>
    </row>
    <row r="517" spans="1:10" ht="12.75">
      <c r="A517" s="44"/>
      <c r="B517" s="69"/>
      <c r="C517" s="75"/>
      <c r="D517" s="188"/>
      <c r="E517" s="189"/>
      <c r="F517" s="189"/>
      <c r="G517" s="189"/>
      <c r="H517" s="190"/>
      <c r="I517" s="39"/>
      <c r="J517" s="42"/>
    </row>
    <row r="518" spans="1:10" ht="12.75">
      <c r="A518" s="44"/>
      <c r="B518" s="69"/>
      <c r="C518" s="75"/>
      <c r="D518" s="188"/>
      <c r="E518" s="189"/>
      <c r="F518" s="189"/>
      <c r="G518" s="189"/>
      <c r="H518" s="190"/>
      <c r="I518" s="39"/>
      <c r="J518" s="42"/>
    </row>
    <row r="519" spans="1:10" ht="12.75">
      <c r="A519" s="44"/>
      <c r="B519" s="69"/>
      <c r="C519" s="75"/>
      <c r="D519" s="188"/>
      <c r="E519" s="189"/>
      <c r="F519" s="189"/>
      <c r="G519" s="189"/>
      <c r="H519" s="190"/>
      <c r="I519" s="39"/>
      <c r="J519" s="42"/>
    </row>
    <row r="520" spans="1:10" ht="12.75">
      <c r="A520" s="44"/>
      <c r="B520" s="69"/>
      <c r="C520" s="75"/>
      <c r="D520" s="188"/>
      <c r="E520" s="189"/>
      <c r="F520" s="189"/>
      <c r="G520" s="189"/>
      <c r="H520" s="190"/>
      <c r="I520" s="39"/>
      <c r="J520" s="42"/>
    </row>
    <row r="521" spans="1:10" ht="12.75">
      <c r="A521" s="44"/>
      <c r="B521" s="69"/>
      <c r="C521" s="75"/>
      <c r="D521" s="188"/>
      <c r="E521" s="189"/>
      <c r="F521" s="189"/>
      <c r="G521" s="189"/>
      <c r="H521" s="190"/>
      <c r="I521" s="39"/>
      <c r="J521" s="42"/>
    </row>
    <row r="522" spans="1:10" ht="12.75">
      <c r="A522" s="44"/>
      <c r="B522" s="69"/>
      <c r="C522" s="75"/>
      <c r="D522" s="188"/>
      <c r="E522" s="189"/>
      <c r="F522" s="189"/>
      <c r="G522" s="189"/>
      <c r="H522" s="190"/>
      <c r="I522" s="39"/>
      <c r="J522" s="42"/>
    </row>
    <row r="523" spans="1:10" ht="12.75">
      <c r="A523" s="44"/>
      <c r="B523" s="69"/>
      <c r="C523" s="75"/>
      <c r="D523" s="188"/>
      <c r="E523" s="189"/>
      <c r="F523" s="189"/>
      <c r="G523" s="189"/>
      <c r="H523" s="190"/>
      <c r="I523" s="39"/>
      <c r="J523" s="42"/>
    </row>
    <row r="524" spans="1:10" ht="12.75">
      <c r="A524" s="44"/>
      <c r="B524" s="69"/>
      <c r="C524" s="75"/>
      <c r="D524" s="188"/>
      <c r="E524" s="189"/>
      <c r="F524" s="189"/>
      <c r="G524" s="189"/>
      <c r="H524" s="190"/>
      <c r="I524" s="39"/>
      <c r="J524" s="42"/>
    </row>
    <row r="525" spans="1:10" ht="12.75">
      <c r="A525" s="44"/>
      <c r="B525" s="69"/>
      <c r="C525" s="75"/>
      <c r="D525" s="188"/>
      <c r="E525" s="189"/>
      <c r="F525" s="189"/>
      <c r="G525" s="189"/>
      <c r="H525" s="190"/>
      <c r="I525" s="39"/>
      <c r="J525" s="42"/>
    </row>
    <row r="526" spans="1:10" ht="12.75">
      <c r="A526" s="44"/>
      <c r="B526" s="69"/>
      <c r="C526" s="75"/>
      <c r="D526" s="188"/>
      <c r="E526" s="189"/>
      <c r="F526" s="189"/>
      <c r="G526" s="189"/>
      <c r="H526" s="190"/>
      <c r="I526" s="39"/>
      <c r="J526" s="42"/>
    </row>
    <row r="527" spans="1:10" ht="12.75">
      <c r="A527" s="44"/>
      <c r="B527" s="69"/>
      <c r="C527" s="75"/>
      <c r="D527" s="188"/>
      <c r="E527" s="189"/>
      <c r="F527" s="189"/>
      <c r="G527" s="189"/>
      <c r="H527" s="190"/>
      <c r="I527" s="39"/>
      <c r="J527" s="42"/>
    </row>
    <row r="528" spans="1:10" ht="12.75">
      <c r="A528" s="44"/>
      <c r="B528" s="69"/>
      <c r="C528" s="75"/>
      <c r="D528" s="188"/>
      <c r="E528" s="189"/>
      <c r="F528" s="189"/>
      <c r="G528" s="189"/>
      <c r="H528" s="190"/>
      <c r="I528" s="39"/>
      <c r="J528" s="42"/>
    </row>
    <row r="529" spans="1:10" ht="12.75">
      <c r="A529" s="44"/>
      <c r="B529" s="69"/>
      <c r="C529" s="75"/>
      <c r="D529" s="188"/>
      <c r="E529" s="189"/>
      <c r="F529" s="189"/>
      <c r="G529" s="189"/>
      <c r="H529" s="190"/>
      <c r="I529" s="39"/>
      <c r="J529" s="42"/>
    </row>
    <row r="530" spans="1:10" ht="12.75">
      <c r="A530" s="44"/>
      <c r="B530" s="69"/>
      <c r="C530" s="75"/>
      <c r="D530" s="188"/>
      <c r="E530" s="189"/>
      <c r="F530" s="189"/>
      <c r="G530" s="189"/>
      <c r="H530" s="190"/>
      <c r="I530" s="39"/>
      <c r="J530" s="42"/>
    </row>
    <row r="531" spans="1:10" ht="12.75">
      <c r="A531" s="44"/>
      <c r="B531" s="69"/>
      <c r="C531" s="75"/>
      <c r="D531" s="188"/>
      <c r="E531" s="189"/>
      <c r="F531" s="189"/>
      <c r="G531" s="189"/>
      <c r="H531" s="190"/>
      <c r="I531" s="39"/>
      <c r="J531" s="42"/>
    </row>
    <row r="532" spans="1:10" ht="12.75">
      <c r="A532" s="44"/>
      <c r="B532" s="69"/>
      <c r="C532" s="75"/>
      <c r="D532" s="188"/>
      <c r="E532" s="189"/>
      <c r="F532" s="189"/>
      <c r="G532" s="189"/>
      <c r="H532" s="190"/>
      <c r="I532" s="39"/>
      <c r="J532" s="42"/>
    </row>
    <row r="533" spans="1:10" ht="12.75">
      <c r="A533" s="44"/>
      <c r="B533" s="69"/>
      <c r="C533" s="75"/>
      <c r="D533" s="188"/>
      <c r="E533" s="189"/>
      <c r="F533" s="189"/>
      <c r="G533" s="189"/>
      <c r="H533" s="190"/>
      <c r="I533" s="39"/>
      <c r="J533" s="42"/>
    </row>
    <row r="534" spans="1:10" ht="12.75">
      <c r="A534" s="44"/>
      <c r="B534" s="69"/>
      <c r="C534" s="75"/>
      <c r="D534" s="188"/>
      <c r="E534" s="189"/>
      <c r="F534" s="189"/>
      <c r="G534" s="189"/>
      <c r="H534" s="190"/>
      <c r="I534" s="39"/>
      <c r="J534" s="42"/>
    </row>
    <row r="535" spans="1:10" ht="12.75">
      <c r="A535" s="44"/>
      <c r="B535" s="69"/>
      <c r="C535" s="75"/>
      <c r="D535" s="188"/>
      <c r="E535" s="189"/>
      <c r="F535" s="189"/>
      <c r="G535" s="189"/>
      <c r="H535" s="190"/>
      <c r="I535" s="39"/>
      <c r="J535" s="42"/>
    </row>
    <row r="536" spans="1:10" ht="12.75">
      <c r="A536" s="44"/>
      <c r="B536" s="69"/>
      <c r="C536" s="75"/>
      <c r="D536" s="188"/>
      <c r="E536" s="189"/>
      <c r="F536" s="189"/>
      <c r="G536" s="189"/>
      <c r="H536" s="190"/>
      <c r="I536" s="39"/>
      <c r="J536" s="42"/>
    </row>
    <row r="537" spans="1:10" ht="12.75">
      <c r="A537" s="44"/>
      <c r="B537" s="69"/>
      <c r="C537" s="75"/>
      <c r="D537" s="188"/>
      <c r="E537" s="189"/>
      <c r="F537" s="189"/>
      <c r="G537" s="189"/>
      <c r="H537" s="190"/>
      <c r="I537" s="39"/>
      <c r="J537" s="42"/>
    </row>
    <row r="538" spans="1:10" ht="12.75">
      <c r="A538" s="44"/>
      <c r="B538" s="69"/>
      <c r="C538" s="75"/>
      <c r="D538" s="188"/>
      <c r="E538" s="189"/>
      <c r="F538" s="189"/>
      <c r="G538" s="189"/>
      <c r="H538" s="190"/>
      <c r="I538" s="39"/>
      <c r="J538" s="42"/>
    </row>
    <row r="539" spans="1:10" ht="12.75">
      <c r="A539" s="44"/>
      <c r="B539" s="69"/>
      <c r="C539" s="75"/>
      <c r="D539" s="188"/>
      <c r="E539" s="189"/>
      <c r="F539" s="189"/>
      <c r="G539" s="189"/>
      <c r="H539" s="190"/>
      <c r="I539" s="39"/>
      <c r="J539" s="42"/>
    </row>
    <row r="540" spans="1:10" ht="12.75">
      <c r="A540" s="44"/>
      <c r="B540" s="69"/>
      <c r="C540" s="75"/>
      <c r="D540" s="188"/>
      <c r="E540" s="189"/>
      <c r="F540" s="189"/>
      <c r="G540" s="189"/>
      <c r="H540" s="190"/>
      <c r="I540" s="39"/>
      <c r="J540" s="42"/>
    </row>
    <row r="541" spans="1:10" ht="12.75">
      <c r="A541" s="44"/>
      <c r="B541" s="69"/>
      <c r="C541" s="75"/>
      <c r="D541" s="188"/>
      <c r="E541" s="189"/>
      <c r="F541" s="189"/>
      <c r="G541" s="189"/>
      <c r="H541" s="190"/>
      <c r="I541" s="39"/>
      <c r="J541" s="42"/>
    </row>
    <row r="542" spans="1:10" ht="12.75">
      <c r="A542" s="44"/>
      <c r="B542" s="69"/>
      <c r="C542" s="75"/>
      <c r="D542" s="188"/>
      <c r="E542" s="189"/>
      <c r="F542" s="189"/>
      <c r="G542" s="189"/>
      <c r="H542" s="190"/>
      <c r="I542" s="39"/>
      <c r="J542" s="42"/>
    </row>
    <row r="543" spans="1:10" ht="12.75">
      <c r="A543" s="44"/>
      <c r="B543" s="69"/>
      <c r="C543" s="75"/>
      <c r="D543" s="188"/>
      <c r="E543" s="189"/>
      <c r="F543" s="189"/>
      <c r="G543" s="189"/>
      <c r="H543" s="190"/>
      <c r="I543" s="39"/>
      <c r="J543" s="42"/>
    </row>
    <row r="544" spans="1:10" ht="12.75">
      <c r="A544" s="44"/>
      <c r="B544" s="69"/>
      <c r="C544" s="75"/>
      <c r="D544" s="188"/>
      <c r="E544" s="189"/>
      <c r="F544" s="189"/>
      <c r="G544" s="189"/>
      <c r="H544" s="190"/>
      <c r="I544" s="39"/>
      <c r="J544" s="42"/>
    </row>
    <row r="545" spans="1:10" ht="12.75">
      <c r="A545" s="44"/>
      <c r="B545" s="69"/>
      <c r="C545" s="75"/>
      <c r="D545" s="188"/>
      <c r="E545" s="189"/>
      <c r="F545" s="189"/>
      <c r="G545" s="189"/>
      <c r="H545" s="190"/>
      <c r="I545" s="39"/>
      <c r="J545" s="42"/>
    </row>
    <row r="546" spans="1:10" ht="12.75">
      <c r="A546" s="44"/>
      <c r="B546" s="69"/>
      <c r="C546" s="75"/>
      <c r="D546" s="188"/>
      <c r="E546" s="189"/>
      <c r="F546" s="189"/>
      <c r="G546" s="189"/>
      <c r="H546" s="190"/>
      <c r="I546" s="39"/>
      <c r="J546" s="42"/>
    </row>
    <row r="547" spans="1:10" ht="12.75">
      <c r="A547" s="44"/>
      <c r="B547" s="69"/>
      <c r="C547" s="75"/>
      <c r="D547" s="188"/>
      <c r="E547" s="189"/>
      <c r="F547" s="189"/>
      <c r="G547" s="189"/>
      <c r="H547" s="190"/>
      <c r="I547" s="39"/>
      <c r="J547" s="42"/>
    </row>
    <row r="548" spans="1:10" ht="12.75">
      <c r="A548" s="44"/>
      <c r="B548" s="69"/>
      <c r="C548" s="75"/>
      <c r="D548" s="188"/>
      <c r="E548" s="189"/>
      <c r="F548" s="189"/>
      <c r="G548" s="189"/>
      <c r="H548" s="190"/>
      <c r="I548" s="39"/>
      <c r="J548" s="42"/>
    </row>
    <row r="549" spans="1:10" ht="12.75">
      <c r="A549" s="44"/>
      <c r="B549" s="69"/>
      <c r="C549" s="75"/>
      <c r="D549" s="188"/>
      <c r="E549" s="189"/>
      <c r="F549" s="189"/>
      <c r="G549" s="189"/>
      <c r="H549" s="190"/>
      <c r="I549" s="39"/>
      <c r="J549" s="42"/>
    </row>
    <row r="550" spans="1:10" ht="12.75">
      <c r="A550" s="44"/>
      <c r="B550" s="69"/>
      <c r="C550" s="75"/>
      <c r="D550" s="188"/>
      <c r="E550" s="189"/>
      <c r="F550" s="189"/>
      <c r="G550" s="189"/>
      <c r="H550" s="190"/>
      <c r="I550" s="39"/>
      <c r="J550" s="42"/>
    </row>
    <row r="551" spans="1:10" ht="12.75">
      <c r="A551" s="44"/>
      <c r="B551" s="69"/>
      <c r="C551" s="75"/>
      <c r="D551" s="188"/>
      <c r="E551" s="189"/>
      <c r="F551" s="189"/>
      <c r="G551" s="189"/>
      <c r="H551" s="190"/>
      <c r="I551" s="39"/>
      <c r="J551" s="42"/>
    </row>
    <row r="552" spans="1:10" ht="12.75">
      <c r="A552" s="44"/>
      <c r="B552" s="69"/>
      <c r="C552" s="75"/>
      <c r="D552" s="188"/>
      <c r="E552" s="189"/>
      <c r="F552" s="189"/>
      <c r="G552" s="189"/>
      <c r="H552" s="190"/>
      <c r="I552" s="39"/>
      <c r="J552" s="42"/>
    </row>
    <row r="553" spans="1:10" ht="12.75">
      <c r="A553" s="44"/>
      <c r="B553" s="69"/>
      <c r="C553" s="75"/>
      <c r="D553" s="188"/>
      <c r="E553" s="189"/>
      <c r="F553" s="189"/>
      <c r="G553" s="189"/>
      <c r="H553" s="190"/>
      <c r="I553" s="39"/>
      <c r="J553" s="42"/>
    </row>
    <row r="554" spans="1:10" ht="12.75">
      <c r="A554" s="44"/>
      <c r="B554" s="69"/>
      <c r="C554" s="75"/>
      <c r="D554" s="188"/>
      <c r="E554" s="189"/>
      <c r="F554" s="189"/>
      <c r="G554" s="189"/>
      <c r="H554" s="190"/>
      <c r="I554" s="39"/>
      <c r="J554" s="42"/>
    </row>
    <row r="555" spans="1:10" ht="12.75">
      <c r="A555" s="44"/>
      <c r="B555" s="69"/>
      <c r="C555" s="75"/>
      <c r="D555" s="188"/>
      <c r="E555" s="189"/>
      <c r="F555" s="189"/>
      <c r="G555" s="189"/>
      <c r="H555" s="190"/>
      <c r="I555" s="39"/>
      <c r="J555" s="42"/>
    </row>
    <row r="556" spans="1:10" ht="12.75">
      <c r="A556" s="44"/>
      <c r="B556" s="69"/>
      <c r="C556" s="75"/>
      <c r="D556" s="188"/>
      <c r="E556" s="189"/>
      <c r="F556" s="189"/>
      <c r="G556" s="189"/>
      <c r="H556" s="190"/>
      <c r="I556" s="39"/>
      <c r="J556" s="42"/>
    </row>
    <row r="557" spans="1:10" ht="12.75">
      <c r="A557" s="44"/>
      <c r="B557" s="69"/>
      <c r="C557" s="75"/>
      <c r="D557" s="188"/>
      <c r="E557" s="189"/>
      <c r="F557" s="189"/>
      <c r="G557" s="189"/>
      <c r="H557" s="190"/>
      <c r="I557" s="39"/>
      <c r="J557" s="42"/>
    </row>
    <row r="558" spans="1:10" ht="12.75">
      <c r="A558" s="44"/>
      <c r="B558" s="69"/>
      <c r="C558" s="75"/>
      <c r="D558" s="188"/>
      <c r="E558" s="189"/>
      <c r="F558" s="189"/>
      <c r="G558" s="189"/>
      <c r="H558" s="190"/>
      <c r="I558" s="39"/>
      <c r="J558" s="42"/>
    </row>
    <row r="559" spans="1:10" ht="12.75">
      <c r="A559" s="44"/>
      <c r="B559" s="69"/>
      <c r="C559" s="75"/>
      <c r="D559" s="188"/>
      <c r="E559" s="189"/>
      <c r="F559" s="189"/>
      <c r="G559" s="189"/>
      <c r="H559" s="190"/>
      <c r="I559" s="39"/>
      <c r="J559" s="42"/>
    </row>
    <row r="560" spans="1:10" ht="12.75">
      <c r="A560" s="44"/>
      <c r="B560" s="69"/>
      <c r="C560" s="75"/>
      <c r="D560" s="188"/>
      <c r="E560" s="189"/>
      <c r="F560" s="189"/>
      <c r="G560" s="189"/>
      <c r="H560" s="190"/>
      <c r="I560" s="39"/>
      <c r="J560" s="42"/>
    </row>
    <row r="561" spans="1:10" ht="12.75">
      <c r="A561" s="44"/>
      <c r="B561" s="69"/>
      <c r="C561" s="75"/>
      <c r="D561" s="188"/>
      <c r="E561" s="189"/>
      <c r="F561" s="189"/>
      <c r="G561" s="189"/>
      <c r="H561" s="190"/>
      <c r="I561" s="39"/>
      <c r="J561" s="42"/>
    </row>
    <row r="562" spans="1:10" ht="12.75">
      <c r="A562" s="44"/>
      <c r="B562" s="69"/>
      <c r="C562" s="75"/>
      <c r="D562" s="188"/>
      <c r="E562" s="189"/>
      <c r="F562" s="189"/>
      <c r="G562" s="189"/>
      <c r="H562" s="190"/>
      <c r="I562" s="39"/>
      <c r="J562" s="42"/>
    </row>
    <row r="563" spans="1:10" ht="12.75">
      <c r="A563" s="44"/>
      <c r="B563" s="69"/>
      <c r="C563" s="75"/>
      <c r="D563" s="188"/>
      <c r="E563" s="189"/>
      <c r="F563" s="189"/>
      <c r="G563" s="189"/>
      <c r="H563" s="190"/>
      <c r="I563" s="39"/>
      <c r="J563" s="42"/>
    </row>
    <row r="564" spans="1:10" ht="12.75">
      <c r="A564" s="44"/>
      <c r="B564" s="69"/>
      <c r="C564" s="75"/>
      <c r="D564" s="188"/>
      <c r="E564" s="189"/>
      <c r="F564" s="189"/>
      <c r="G564" s="189"/>
      <c r="H564" s="190"/>
      <c r="I564" s="39"/>
      <c r="J564" s="42"/>
    </row>
    <row r="565" spans="1:10" ht="12.75">
      <c r="A565" s="44"/>
      <c r="B565" s="69"/>
      <c r="C565" s="75"/>
      <c r="D565" s="188"/>
      <c r="E565" s="189"/>
      <c r="F565" s="189"/>
      <c r="G565" s="189"/>
      <c r="H565" s="190"/>
      <c r="I565" s="39"/>
      <c r="J565" s="42"/>
    </row>
    <row r="566" spans="1:10" ht="12.75">
      <c r="A566" s="44"/>
      <c r="B566" s="69"/>
      <c r="C566" s="75"/>
      <c r="D566" s="188"/>
      <c r="E566" s="189"/>
      <c r="F566" s="189"/>
      <c r="G566" s="189"/>
      <c r="H566" s="190"/>
      <c r="I566" s="39"/>
      <c r="J566" s="42"/>
    </row>
    <row r="567" spans="1:10" ht="12.75">
      <c r="A567" s="44"/>
      <c r="B567" s="69"/>
      <c r="C567" s="75"/>
      <c r="D567" s="188"/>
      <c r="E567" s="189"/>
      <c r="F567" s="189"/>
      <c r="G567" s="189"/>
      <c r="H567" s="190"/>
      <c r="I567" s="39"/>
      <c r="J567" s="42"/>
    </row>
    <row r="568" spans="1:10" ht="12.75">
      <c r="A568" s="44"/>
      <c r="B568" s="69"/>
      <c r="C568" s="75"/>
      <c r="D568" s="188"/>
      <c r="E568" s="189"/>
      <c r="F568" s="189"/>
      <c r="G568" s="189"/>
      <c r="H568" s="190"/>
      <c r="I568" s="39"/>
      <c r="J568" s="42"/>
    </row>
    <row r="569" spans="1:10" ht="12.75">
      <c r="A569" s="44"/>
      <c r="B569" s="69"/>
      <c r="C569" s="75"/>
      <c r="D569" s="188"/>
      <c r="E569" s="189"/>
      <c r="F569" s="189"/>
      <c r="G569" s="189"/>
      <c r="H569" s="190"/>
      <c r="I569" s="39"/>
      <c r="J569" s="42"/>
    </row>
    <row r="570" spans="1:10" ht="12.75">
      <c r="A570" s="44"/>
      <c r="B570" s="69"/>
      <c r="C570" s="75"/>
      <c r="D570" s="188"/>
      <c r="E570" s="189"/>
      <c r="F570" s="189"/>
      <c r="G570" s="189"/>
      <c r="H570" s="190"/>
      <c r="I570" s="39"/>
      <c r="J570" s="42"/>
    </row>
    <row r="571" spans="1:10" ht="12.75">
      <c r="A571" s="44"/>
      <c r="B571" s="69"/>
      <c r="C571" s="75"/>
      <c r="D571" s="188"/>
      <c r="E571" s="189"/>
      <c r="F571" s="189"/>
      <c r="G571" s="189"/>
      <c r="H571" s="190"/>
      <c r="I571" s="39"/>
      <c r="J571" s="42"/>
    </row>
    <row r="572" spans="1:10" ht="12.75">
      <c r="A572" s="44"/>
      <c r="B572" s="69"/>
      <c r="C572" s="75"/>
      <c r="D572" s="188"/>
      <c r="E572" s="189"/>
      <c r="F572" s="189"/>
      <c r="G572" s="189"/>
      <c r="H572" s="190"/>
      <c r="I572" s="39"/>
      <c r="J572" s="42"/>
    </row>
    <row r="573" spans="1:10" ht="12.75">
      <c r="A573" s="44"/>
      <c r="B573" s="69"/>
      <c r="C573" s="75"/>
      <c r="D573" s="188"/>
      <c r="E573" s="189"/>
      <c r="F573" s="189"/>
      <c r="G573" s="189"/>
      <c r="H573" s="190"/>
      <c r="I573" s="39"/>
      <c r="J573" s="42"/>
    </row>
    <row r="574" spans="1:10" ht="12.75">
      <c r="A574" s="44"/>
      <c r="B574" s="69"/>
      <c r="C574" s="75"/>
      <c r="D574" s="188"/>
      <c r="E574" s="189"/>
      <c r="F574" s="189"/>
      <c r="G574" s="189"/>
      <c r="H574" s="190"/>
      <c r="I574" s="39"/>
      <c r="J574" s="42"/>
    </row>
    <row r="575" spans="1:10" ht="12.75">
      <c r="A575" s="44"/>
      <c r="B575" s="69"/>
      <c r="C575" s="75"/>
      <c r="D575" s="188"/>
      <c r="E575" s="189"/>
      <c r="F575" s="189"/>
      <c r="G575" s="189"/>
      <c r="H575" s="190"/>
      <c r="I575" s="39"/>
      <c r="J575" s="42"/>
    </row>
    <row r="576" spans="1:10" ht="12.75">
      <c r="A576" s="44"/>
      <c r="B576" s="69"/>
      <c r="C576" s="75"/>
      <c r="D576" s="188"/>
      <c r="E576" s="189"/>
      <c r="F576" s="189"/>
      <c r="G576" s="189"/>
      <c r="H576" s="190"/>
      <c r="I576" s="39"/>
      <c r="J576" s="42"/>
    </row>
    <row r="577" spans="1:10" ht="12.75">
      <c r="A577" s="44"/>
      <c r="B577" s="69"/>
      <c r="C577" s="75"/>
      <c r="D577" s="188"/>
      <c r="E577" s="189"/>
      <c r="F577" s="189"/>
      <c r="G577" s="189"/>
      <c r="H577" s="190"/>
      <c r="I577" s="39"/>
      <c r="J577" s="42"/>
    </row>
    <row r="578" spans="1:10" ht="12.75">
      <c r="A578" s="44"/>
      <c r="B578" s="69"/>
      <c r="C578" s="75"/>
      <c r="D578" s="188"/>
      <c r="E578" s="189"/>
      <c r="F578" s="189"/>
      <c r="G578" s="189"/>
      <c r="H578" s="190"/>
      <c r="I578" s="39"/>
      <c r="J578" s="42"/>
    </row>
    <row r="579" spans="1:10" ht="12.75">
      <c r="A579" s="44"/>
      <c r="B579" s="69"/>
      <c r="C579" s="75"/>
      <c r="D579" s="188"/>
      <c r="E579" s="189"/>
      <c r="F579" s="189"/>
      <c r="G579" s="189"/>
      <c r="H579" s="190"/>
      <c r="I579" s="39"/>
      <c r="J579" s="42"/>
    </row>
    <row r="580" spans="1:10" ht="12.75">
      <c r="A580" s="44"/>
      <c r="B580" s="69"/>
      <c r="C580" s="75"/>
      <c r="D580" s="188"/>
      <c r="E580" s="189"/>
      <c r="F580" s="189"/>
      <c r="G580" s="189"/>
      <c r="H580" s="190"/>
      <c r="I580" s="39"/>
      <c r="J580" s="42"/>
    </row>
    <row r="581" spans="1:10" ht="12.75">
      <c r="A581" s="44"/>
      <c r="B581" s="69"/>
      <c r="C581" s="75"/>
      <c r="D581" s="188"/>
      <c r="E581" s="189"/>
      <c r="F581" s="189"/>
      <c r="G581" s="189"/>
      <c r="H581" s="190"/>
      <c r="I581" s="39"/>
      <c r="J581" s="42"/>
    </row>
    <row r="582" spans="1:10" ht="12.75">
      <c r="A582" s="44"/>
      <c r="B582" s="69"/>
      <c r="C582" s="75"/>
      <c r="D582" s="188"/>
      <c r="E582" s="189"/>
      <c r="F582" s="189"/>
      <c r="G582" s="189"/>
      <c r="H582" s="190"/>
      <c r="I582" s="39"/>
      <c r="J582" s="42"/>
    </row>
    <row r="583" spans="1:10" ht="12.75">
      <c r="A583" s="44"/>
      <c r="B583" s="69"/>
      <c r="C583" s="75"/>
      <c r="D583" s="188"/>
      <c r="E583" s="189"/>
      <c r="F583" s="189"/>
      <c r="G583" s="189"/>
      <c r="H583" s="190"/>
      <c r="I583" s="39"/>
      <c r="J583" s="42"/>
    </row>
    <row r="584" spans="1:10" ht="12.75">
      <c r="A584" s="44"/>
      <c r="B584" s="69"/>
      <c r="C584" s="75"/>
      <c r="D584" s="188"/>
      <c r="E584" s="189"/>
      <c r="F584" s="189"/>
      <c r="G584" s="189"/>
      <c r="H584" s="190"/>
      <c r="I584" s="39"/>
      <c r="J584" s="42"/>
    </row>
    <row r="585" spans="1:10" ht="12.75">
      <c r="A585" s="44"/>
      <c r="B585" s="69"/>
      <c r="C585" s="75"/>
      <c r="D585" s="188"/>
      <c r="E585" s="189"/>
      <c r="F585" s="189"/>
      <c r="G585" s="189"/>
      <c r="H585" s="190"/>
      <c r="I585" s="39"/>
      <c r="J585" s="42"/>
    </row>
    <row r="586" spans="1:10" ht="12.75">
      <c r="A586" s="44"/>
      <c r="B586" s="69"/>
      <c r="C586" s="75"/>
      <c r="D586" s="188"/>
      <c r="E586" s="189"/>
      <c r="F586" s="189"/>
      <c r="G586" s="189"/>
      <c r="H586" s="190"/>
      <c r="I586" s="39"/>
      <c r="J586" s="42"/>
    </row>
    <row r="587" spans="1:10" ht="12.75">
      <c r="A587" s="44"/>
      <c r="B587" s="69"/>
      <c r="C587" s="75"/>
      <c r="D587" s="188"/>
      <c r="E587" s="189"/>
      <c r="F587" s="189"/>
      <c r="G587" s="189"/>
      <c r="H587" s="190"/>
      <c r="I587" s="39"/>
      <c r="J587" s="42"/>
    </row>
    <row r="588" spans="1:10" ht="12.75">
      <c r="A588" s="44"/>
      <c r="B588" s="69"/>
      <c r="C588" s="75"/>
      <c r="D588" s="188"/>
      <c r="E588" s="189"/>
      <c r="F588" s="189"/>
      <c r="G588" s="189"/>
      <c r="H588" s="190"/>
      <c r="I588" s="39"/>
      <c r="J588" s="42"/>
    </row>
    <row r="589" spans="1:10" ht="12.75">
      <c r="A589" s="44"/>
      <c r="B589" s="69"/>
      <c r="C589" s="75"/>
      <c r="D589" s="188"/>
      <c r="E589" s="189"/>
      <c r="F589" s="189"/>
      <c r="G589" s="189"/>
      <c r="H589" s="190"/>
      <c r="I589" s="39"/>
      <c r="J589" s="42"/>
    </row>
    <row r="590" spans="1:10" ht="12.75">
      <c r="A590" s="44"/>
      <c r="B590" s="69"/>
      <c r="C590" s="75"/>
      <c r="D590" s="188"/>
      <c r="E590" s="189"/>
      <c r="F590" s="189"/>
      <c r="G590" s="189"/>
      <c r="H590" s="190"/>
      <c r="I590" s="39"/>
      <c r="J590" s="42"/>
    </row>
    <row r="591" spans="1:10" ht="12.75">
      <c r="A591" s="44"/>
      <c r="B591" s="69"/>
      <c r="C591" s="75"/>
      <c r="D591" s="188"/>
      <c r="E591" s="189"/>
      <c r="F591" s="189"/>
      <c r="G591" s="189"/>
      <c r="H591" s="190"/>
      <c r="I591" s="39"/>
      <c r="J591" s="42"/>
    </row>
    <row r="592" spans="1:10" ht="12.75">
      <c r="A592" s="44"/>
      <c r="B592" s="69"/>
      <c r="C592" s="75"/>
      <c r="D592" s="188"/>
      <c r="E592" s="189"/>
      <c r="F592" s="189"/>
      <c r="G592" s="189"/>
      <c r="H592" s="190"/>
      <c r="I592" s="39"/>
      <c r="J592" s="42"/>
    </row>
    <row r="593" spans="1:10" ht="12.75">
      <c r="A593" s="44"/>
      <c r="B593" s="69"/>
      <c r="C593" s="75"/>
      <c r="D593" s="188"/>
      <c r="E593" s="189"/>
      <c r="F593" s="189"/>
      <c r="G593" s="189"/>
      <c r="H593" s="190"/>
      <c r="I593" s="39"/>
      <c r="J593" s="42"/>
    </row>
    <row r="594" spans="1:10" ht="12.75">
      <c r="A594" s="44"/>
      <c r="B594" s="69"/>
      <c r="C594" s="75"/>
      <c r="D594" s="188"/>
      <c r="E594" s="189"/>
      <c r="F594" s="189"/>
      <c r="G594" s="189"/>
      <c r="H594" s="190"/>
      <c r="I594" s="39"/>
      <c r="J594" s="42"/>
    </row>
    <row r="595" spans="1:10" ht="12.75">
      <c r="A595" s="44"/>
      <c r="B595" s="69"/>
      <c r="C595" s="75"/>
      <c r="D595" s="188"/>
      <c r="E595" s="189"/>
      <c r="F595" s="189"/>
      <c r="G595" s="189"/>
      <c r="H595" s="190"/>
      <c r="I595" s="39"/>
      <c r="J595" s="42"/>
    </row>
    <row r="596" spans="1:10" ht="12.75">
      <c r="A596" s="44"/>
      <c r="B596" s="69"/>
      <c r="C596" s="75"/>
      <c r="D596" s="188"/>
      <c r="E596" s="189"/>
      <c r="F596" s="189"/>
      <c r="G596" s="189"/>
      <c r="H596" s="190"/>
      <c r="I596" s="39"/>
      <c r="J596" s="42"/>
    </row>
    <row r="597" spans="1:10" ht="12.75">
      <c r="A597" s="44"/>
      <c r="B597" s="69"/>
      <c r="C597" s="75"/>
      <c r="D597" s="188"/>
      <c r="E597" s="189"/>
      <c r="F597" s="189"/>
      <c r="G597" s="189"/>
      <c r="H597" s="190"/>
      <c r="I597" s="39"/>
      <c r="J597" s="42"/>
    </row>
    <row r="598" spans="1:10" ht="12.75">
      <c r="A598" s="44"/>
      <c r="B598" s="69"/>
      <c r="C598" s="75"/>
      <c r="D598" s="188"/>
      <c r="E598" s="189"/>
      <c r="F598" s="189"/>
      <c r="G598" s="189"/>
      <c r="H598" s="190"/>
      <c r="I598" s="39"/>
      <c r="J598" s="42"/>
    </row>
    <row r="599" spans="1:10" ht="12.75">
      <c r="A599" s="44"/>
      <c r="B599" s="69"/>
      <c r="C599" s="75"/>
      <c r="D599" s="188"/>
      <c r="E599" s="189"/>
      <c r="F599" s="189"/>
      <c r="G599" s="189"/>
      <c r="H599" s="190"/>
      <c r="I599" s="39"/>
      <c r="J599" s="42"/>
    </row>
    <row r="600" spans="1:10" ht="12.75">
      <c r="A600" s="44"/>
      <c r="B600" s="69"/>
      <c r="C600" s="75"/>
      <c r="D600" s="188"/>
      <c r="E600" s="189"/>
      <c r="F600" s="189"/>
      <c r="G600" s="189"/>
      <c r="H600" s="190"/>
      <c r="I600" s="39"/>
      <c r="J600" s="42"/>
    </row>
    <row r="601" spans="1:10" ht="12.75">
      <c r="A601" s="44"/>
      <c r="B601" s="69"/>
      <c r="C601" s="75"/>
      <c r="D601" s="188"/>
      <c r="E601" s="189"/>
      <c r="F601" s="189"/>
      <c r="G601" s="189"/>
      <c r="H601" s="190"/>
      <c r="I601" s="39"/>
      <c r="J601" s="42"/>
    </row>
    <row r="602" spans="1:10" ht="12.75">
      <c r="A602" s="44"/>
      <c r="B602" s="69"/>
      <c r="C602" s="75"/>
      <c r="D602" s="188"/>
      <c r="E602" s="189"/>
      <c r="F602" s="189"/>
      <c r="G602" s="189"/>
      <c r="H602" s="190"/>
      <c r="I602" s="39"/>
      <c r="J602" s="42"/>
    </row>
    <row r="603" spans="1:10" ht="12.75">
      <c r="A603" s="44"/>
      <c r="B603" s="69"/>
      <c r="C603" s="75"/>
      <c r="D603" s="188"/>
      <c r="E603" s="189"/>
      <c r="F603" s="189"/>
      <c r="G603" s="189"/>
      <c r="H603" s="190"/>
      <c r="I603" s="39"/>
      <c r="J603" s="42"/>
    </row>
    <row r="604" spans="1:10" ht="12.75">
      <c r="A604" s="44"/>
      <c r="B604" s="69"/>
      <c r="C604" s="75"/>
      <c r="D604" s="188"/>
      <c r="E604" s="189"/>
      <c r="F604" s="189"/>
      <c r="G604" s="189"/>
      <c r="H604" s="190"/>
      <c r="I604" s="39"/>
      <c r="J604" s="42"/>
    </row>
    <row r="605" spans="1:10" ht="12.75">
      <c r="A605" s="44"/>
      <c r="B605" s="69"/>
      <c r="C605" s="75"/>
      <c r="D605" s="188"/>
      <c r="E605" s="189"/>
      <c r="F605" s="189"/>
      <c r="G605" s="189"/>
      <c r="H605" s="190"/>
      <c r="I605" s="39"/>
      <c r="J605" s="42"/>
    </row>
    <row r="606" spans="1:10" ht="12.75">
      <c r="A606" s="44"/>
      <c r="B606" s="69"/>
      <c r="C606" s="75"/>
      <c r="D606" s="188"/>
      <c r="E606" s="189"/>
      <c r="F606" s="189"/>
      <c r="G606" s="189"/>
      <c r="H606" s="190"/>
      <c r="I606" s="39"/>
      <c r="J606" s="42"/>
    </row>
    <row r="607" spans="1:10" ht="12.75">
      <c r="A607" s="44"/>
      <c r="B607" s="69"/>
      <c r="C607" s="75"/>
      <c r="D607" s="188"/>
      <c r="E607" s="189"/>
      <c r="F607" s="189"/>
      <c r="G607" s="189"/>
      <c r="H607" s="190"/>
      <c r="I607" s="39"/>
      <c r="J607" s="42"/>
    </row>
    <row r="608" spans="1:10" ht="12.75">
      <c r="A608" s="44"/>
      <c r="B608" s="69"/>
      <c r="C608" s="75"/>
      <c r="D608" s="188"/>
      <c r="E608" s="189"/>
      <c r="F608" s="189"/>
      <c r="G608" s="189"/>
      <c r="H608" s="190"/>
      <c r="I608" s="39"/>
      <c r="J608" s="42"/>
    </row>
    <row r="609" spans="1:10" ht="12.75">
      <c r="A609" s="44"/>
      <c r="B609" s="69"/>
      <c r="C609" s="75"/>
      <c r="D609" s="188"/>
      <c r="E609" s="189"/>
      <c r="F609" s="189"/>
      <c r="G609" s="189"/>
      <c r="H609" s="190"/>
      <c r="I609" s="39"/>
      <c r="J609" s="42"/>
    </row>
    <row r="610" spans="1:10" ht="12.75">
      <c r="A610" s="44"/>
      <c r="B610" s="69"/>
      <c r="C610" s="75"/>
      <c r="D610" s="188"/>
      <c r="E610" s="189"/>
      <c r="F610" s="189"/>
      <c r="G610" s="189"/>
      <c r="H610" s="190"/>
      <c r="I610" s="39"/>
      <c r="J610" s="42"/>
    </row>
    <row r="611" spans="1:10" ht="12.75">
      <c r="A611" s="44"/>
      <c r="B611" s="69"/>
      <c r="C611" s="75"/>
      <c r="D611" s="188"/>
      <c r="E611" s="189"/>
      <c r="F611" s="189"/>
      <c r="G611" s="189"/>
      <c r="H611" s="190"/>
      <c r="I611" s="39"/>
      <c r="J611" s="42"/>
    </row>
    <row r="612" spans="1:10" ht="12.75">
      <c r="A612" s="44"/>
      <c r="B612" s="69"/>
      <c r="C612" s="75"/>
      <c r="D612" s="188"/>
      <c r="E612" s="189"/>
      <c r="F612" s="189"/>
      <c r="G612" s="189"/>
      <c r="H612" s="190"/>
      <c r="I612" s="39"/>
      <c r="J612" s="42"/>
    </row>
    <row r="613" spans="1:10" ht="12.75">
      <c r="A613" s="44"/>
      <c r="B613" s="69"/>
      <c r="C613" s="75"/>
      <c r="D613" s="188"/>
      <c r="E613" s="189"/>
      <c r="F613" s="189"/>
      <c r="G613" s="189"/>
      <c r="H613" s="190"/>
      <c r="I613" s="39"/>
      <c r="J613" s="42"/>
    </row>
    <row r="614" spans="1:10" ht="12.75">
      <c r="A614" s="44"/>
      <c r="B614" s="69"/>
      <c r="C614" s="75"/>
      <c r="D614" s="188"/>
      <c r="E614" s="189"/>
      <c r="F614" s="189"/>
      <c r="G614" s="189"/>
      <c r="H614" s="190"/>
      <c r="I614" s="39"/>
      <c r="J614" s="42"/>
    </row>
    <row r="615" spans="1:10" ht="12.75">
      <c r="A615" s="44"/>
      <c r="B615" s="69"/>
      <c r="C615" s="75"/>
      <c r="D615" s="188"/>
      <c r="E615" s="189"/>
      <c r="F615" s="189"/>
      <c r="G615" s="189"/>
      <c r="H615" s="190"/>
      <c r="I615" s="39"/>
      <c r="J615" s="42"/>
    </row>
    <row r="616" spans="1:10" ht="12.75">
      <c r="A616" s="44"/>
      <c r="B616" s="69"/>
      <c r="C616" s="75"/>
      <c r="D616" s="188"/>
      <c r="E616" s="189"/>
      <c r="F616" s="189"/>
      <c r="G616" s="189"/>
      <c r="H616" s="190"/>
      <c r="I616" s="39"/>
      <c r="J616" s="42"/>
    </row>
    <row r="617" spans="1:10" ht="12.75">
      <c r="A617" s="44"/>
      <c r="B617" s="69"/>
      <c r="C617" s="75"/>
      <c r="D617" s="188"/>
      <c r="E617" s="189"/>
      <c r="F617" s="189"/>
      <c r="G617" s="189"/>
      <c r="H617" s="190"/>
      <c r="I617" s="39"/>
      <c r="J617" s="42"/>
    </row>
    <row r="618" spans="1:10" ht="12.75">
      <c r="A618" s="44"/>
      <c r="B618" s="69"/>
      <c r="C618" s="75"/>
      <c r="D618" s="188"/>
      <c r="E618" s="189"/>
      <c r="F618" s="189"/>
      <c r="G618" s="189"/>
      <c r="H618" s="190"/>
      <c r="I618" s="39"/>
      <c r="J618" s="42"/>
    </row>
    <row r="619" spans="1:10" ht="12.75">
      <c r="A619" s="44"/>
      <c r="B619" s="69"/>
      <c r="C619" s="75"/>
      <c r="D619" s="188"/>
      <c r="E619" s="189"/>
      <c r="F619" s="189"/>
      <c r="G619" s="189"/>
      <c r="H619" s="190"/>
      <c r="I619" s="39"/>
      <c r="J619" s="42"/>
    </row>
    <row r="620" spans="1:10" ht="12.75">
      <c r="A620" s="44"/>
      <c r="B620" s="69"/>
      <c r="C620" s="75"/>
      <c r="D620" s="188"/>
      <c r="E620" s="189"/>
      <c r="F620" s="189"/>
      <c r="G620" s="189"/>
      <c r="H620" s="190"/>
      <c r="I620" s="39"/>
      <c r="J620" s="42"/>
    </row>
    <row r="621" spans="1:10" ht="12.75">
      <c r="A621" s="44"/>
      <c r="B621" s="69"/>
      <c r="C621" s="75"/>
      <c r="D621" s="188"/>
      <c r="E621" s="189"/>
      <c r="F621" s="189"/>
      <c r="G621" s="189"/>
      <c r="H621" s="190"/>
      <c r="I621" s="39"/>
      <c r="J621" s="42"/>
    </row>
    <row r="622" spans="1:10" ht="12.75">
      <c r="A622" s="44"/>
      <c r="B622" s="69"/>
      <c r="C622" s="75"/>
      <c r="D622" s="188"/>
      <c r="E622" s="189"/>
      <c r="F622" s="189"/>
      <c r="G622" s="189"/>
      <c r="H622" s="190"/>
      <c r="I622" s="39"/>
      <c r="J622" s="42"/>
    </row>
    <row r="623" spans="1:10" ht="12.75">
      <c r="A623" s="44"/>
      <c r="B623" s="69"/>
      <c r="C623" s="75"/>
      <c r="D623" s="188"/>
      <c r="E623" s="189"/>
      <c r="F623" s="189"/>
      <c r="G623" s="189"/>
      <c r="H623" s="190"/>
      <c r="I623" s="39"/>
      <c r="J623" s="42"/>
    </row>
    <row r="624" spans="1:10" ht="12.75">
      <c r="A624" s="44"/>
      <c r="B624" s="69"/>
      <c r="C624" s="75"/>
      <c r="D624" s="188"/>
      <c r="E624" s="189"/>
      <c r="F624" s="189"/>
      <c r="G624" s="189"/>
      <c r="H624" s="190"/>
      <c r="I624" s="39"/>
      <c r="J624" s="42"/>
    </row>
    <row r="625" spans="1:10" ht="12.75">
      <c r="A625" s="44"/>
      <c r="B625" s="69"/>
      <c r="C625" s="75"/>
      <c r="D625" s="188"/>
      <c r="E625" s="189"/>
      <c r="F625" s="189"/>
      <c r="G625" s="189"/>
      <c r="H625" s="190"/>
      <c r="I625" s="39"/>
      <c r="J625" s="42"/>
    </row>
    <row r="626" spans="1:10" ht="12.75">
      <c r="A626" s="44"/>
      <c r="B626" s="69"/>
      <c r="C626" s="75"/>
      <c r="D626" s="188"/>
      <c r="E626" s="189"/>
      <c r="F626" s="189"/>
      <c r="G626" s="189"/>
      <c r="H626" s="190"/>
      <c r="I626" s="39"/>
      <c r="J626" s="42"/>
    </row>
    <row r="627" spans="1:10" ht="12.75">
      <c r="A627" s="44"/>
      <c r="B627" s="69"/>
      <c r="C627" s="75"/>
      <c r="D627" s="188"/>
      <c r="E627" s="189"/>
      <c r="F627" s="189"/>
      <c r="G627" s="189"/>
      <c r="H627" s="190"/>
      <c r="I627" s="39"/>
      <c r="J627" s="42"/>
    </row>
    <row r="628" spans="1:10" ht="12.75">
      <c r="A628" s="44"/>
      <c r="B628" s="69"/>
      <c r="C628" s="75"/>
      <c r="D628" s="188"/>
      <c r="E628" s="189"/>
      <c r="F628" s="189"/>
      <c r="G628" s="189"/>
      <c r="H628" s="190"/>
      <c r="I628" s="39"/>
      <c r="J628" s="42"/>
    </row>
    <row r="629" spans="1:10" ht="12.75">
      <c r="A629" s="44"/>
      <c r="B629" s="69"/>
      <c r="C629" s="75"/>
      <c r="D629" s="188"/>
      <c r="E629" s="189"/>
      <c r="F629" s="189"/>
      <c r="G629" s="189"/>
      <c r="H629" s="190"/>
      <c r="I629" s="39"/>
      <c r="J629" s="42"/>
    </row>
    <row r="630" spans="1:10" ht="12.75">
      <c r="A630" s="44"/>
      <c r="B630" s="69"/>
      <c r="C630" s="75"/>
      <c r="D630" s="188"/>
      <c r="E630" s="189"/>
      <c r="F630" s="189"/>
      <c r="G630" s="189"/>
      <c r="H630" s="190"/>
      <c r="I630" s="39"/>
      <c r="J630" s="42"/>
    </row>
    <row r="631" spans="1:10" ht="12.75">
      <c r="A631" s="44"/>
      <c r="B631" s="69"/>
      <c r="C631" s="75"/>
      <c r="D631" s="188"/>
      <c r="E631" s="189"/>
      <c r="F631" s="189"/>
      <c r="G631" s="189"/>
      <c r="H631" s="190"/>
      <c r="I631" s="39"/>
      <c r="J631" s="42"/>
    </row>
    <row r="632" spans="1:10" ht="12.75">
      <c r="A632" s="44"/>
      <c r="B632" s="69"/>
      <c r="C632" s="75"/>
      <c r="D632" s="188"/>
      <c r="E632" s="189"/>
      <c r="F632" s="189"/>
      <c r="G632" s="189"/>
      <c r="H632" s="190"/>
      <c r="I632" s="39"/>
      <c r="J632" s="42"/>
    </row>
    <row r="633" spans="1:10" ht="12.75">
      <c r="A633" s="44"/>
      <c r="B633" s="69"/>
      <c r="C633" s="75"/>
      <c r="D633" s="188"/>
      <c r="E633" s="189"/>
      <c r="F633" s="189"/>
      <c r="G633" s="189"/>
      <c r="H633" s="190"/>
      <c r="I633" s="39"/>
      <c r="J633" s="42"/>
    </row>
    <row r="634" spans="1:10" ht="12.75">
      <c r="A634" s="44"/>
      <c r="B634" s="69"/>
      <c r="C634" s="75"/>
      <c r="D634" s="188"/>
      <c r="E634" s="189"/>
      <c r="F634" s="189"/>
      <c r="G634" s="189"/>
      <c r="H634" s="190"/>
      <c r="I634" s="39"/>
      <c r="J634" s="42"/>
    </row>
    <row r="635" spans="1:10" ht="12.75">
      <c r="A635" s="44"/>
      <c r="B635" s="69"/>
      <c r="C635" s="75"/>
      <c r="D635" s="188"/>
      <c r="E635" s="189"/>
      <c r="F635" s="189"/>
      <c r="G635" s="189"/>
      <c r="H635" s="190"/>
      <c r="I635" s="39"/>
      <c r="J635" s="42"/>
    </row>
    <row r="636" spans="1:10" ht="12.75">
      <c r="A636" s="44"/>
      <c r="B636" s="69"/>
      <c r="C636" s="75"/>
      <c r="D636" s="188"/>
      <c r="E636" s="189"/>
      <c r="F636" s="189"/>
      <c r="G636" s="189"/>
      <c r="H636" s="190"/>
      <c r="I636" s="39"/>
      <c r="J636" s="42"/>
    </row>
    <row r="637" spans="1:10" ht="12.75">
      <c r="A637" s="44"/>
      <c r="B637" s="69"/>
      <c r="C637" s="75"/>
      <c r="D637" s="188"/>
      <c r="E637" s="189"/>
      <c r="F637" s="189"/>
      <c r="G637" s="189"/>
      <c r="H637" s="190"/>
      <c r="I637" s="39"/>
      <c r="J637" s="42"/>
    </row>
    <row r="638" spans="1:10" ht="12.75">
      <c r="A638" s="44"/>
      <c r="B638" s="69"/>
      <c r="C638" s="75"/>
      <c r="D638" s="188"/>
      <c r="E638" s="189"/>
      <c r="F638" s="189"/>
      <c r="G638" s="189"/>
      <c r="H638" s="190"/>
      <c r="I638" s="39"/>
      <c r="J638" s="42"/>
    </row>
    <row r="639" spans="1:10" ht="12.75">
      <c r="A639" s="44"/>
      <c r="B639" s="69"/>
      <c r="C639" s="75"/>
      <c r="D639" s="188"/>
      <c r="E639" s="189"/>
      <c r="F639" s="189"/>
      <c r="G639" s="189"/>
      <c r="H639" s="190"/>
      <c r="I639" s="39"/>
      <c r="J639" s="42"/>
    </row>
    <row r="640" spans="1:10" ht="12.75">
      <c r="A640" s="44"/>
      <c r="B640" s="69"/>
      <c r="C640" s="75"/>
      <c r="D640" s="188"/>
      <c r="E640" s="189"/>
      <c r="F640" s="189"/>
      <c r="G640" s="189"/>
      <c r="H640" s="190"/>
      <c r="I640" s="39"/>
      <c r="J640" s="42"/>
    </row>
    <row r="641" spans="1:10" ht="12.75">
      <c r="A641" s="44"/>
      <c r="B641" s="69"/>
      <c r="C641" s="75"/>
      <c r="D641" s="188"/>
      <c r="E641" s="189"/>
      <c r="F641" s="189"/>
      <c r="G641" s="189"/>
      <c r="H641" s="190"/>
      <c r="I641" s="39"/>
      <c r="J641" s="42"/>
    </row>
    <row r="642" spans="1:10" ht="12.75">
      <c r="A642" s="44"/>
      <c r="B642" s="69"/>
      <c r="C642" s="75"/>
      <c r="D642" s="188"/>
      <c r="E642" s="189"/>
      <c r="F642" s="189"/>
      <c r="G642" s="189"/>
      <c r="H642" s="190"/>
      <c r="I642" s="39"/>
      <c r="J642" s="42"/>
    </row>
    <row r="643" spans="1:10" ht="12.75">
      <c r="A643" s="44"/>
      <c r="B643" s="69"/>
      <c r="C643" s="75"/>
      <c r="D643" s="188"/>
      <c r="E643" s="189"/>
      <c r="F643" s="189"/>
      <c r="G643" s="189"/>
      <c r="H643" s="190"/>
      <c r="I643" s="39"/>
      <c r="J643" s="42"/>
    </row>
    <row r="644" spans="1:10" ht="12.75">
      <c r="A644" s="44"/>
      <c r="B644" s="69"/>
      <c r="C644" s="75"/>
      <c r="D644" s="188"/>
      <c r="E644" s="189"/>
      <c r="F644" s="189"/>
      <c r="G644" s="189"/>
      <c r="H644" s="190"/>
      <c r="I644" s="39"/>
      <c r="J644" s="42"/>
    </row>
    <row r="645" spans="1:10" ht="12.75">
      <c r="A645" s="44"/>
      <c r="B645" s="69"/>
      <c r="C645" s="75"/>
      <c r="D645" s="188"/>
      <c r="E645" s="189"/>
      <c r="F645" s="189"/>
      <c r="G645" s="189"/>
      <c r="H645" s="190"/>
      <c r="I645" s="39"/>
      <c r="J645" s="42"/>
    </row>
    <row r="646" spans="1:10" ht="12.75">
      <c r="A646" s="44"/>
      <c r="B646" s="69"/>
      <c r="C646" s="75"/>
      <c r="D646" s="188"/>
      <c r="E646" s="189"/>
      <c r="F646" s="189"/>
      <c r="G646" s="189"/>
      <c r="H646" s="190"/>
      <c r="I646" s="39"/>
      <c r="J646" s="42"/>
    </row>
    <row r="647" spans="1:10" ht="12.75">
      <c r="A647" s="44"/>
      <c r="B647" s="69"/>
      <c r="C647" s="75"/>
      <c r="D647" s="188"/>
      <c r="E647" s="189"/>
      <c r="F647" s="189"/>
      <c r="G647" s="189"/>
      <c r="H647" s="190"/>
      <c r="I647" s="39"/>
      <c r="J647" s="42"/>
    </row>
    <row r="648" spans="1:10" ht="12.75">
      <c r="A648" s="44"/>
      <c r="B648" s="69"/>
      <c r="C648" s="75"/>
      <c r="D648" s="188"/>
      <c r="E648" s="189"/>
      <c r="F648" s="189"/>
      <c r="G648" s="189"/>
      <c r="H648" s="190"/>
      <c r="I648" s="39"/>
      <c r="J648" s="42"/>
    </row>
    <row r="649" spans="1:10" ht="12.75">
      <c r="A649" s="44"/>
      <c r="B649" s="69"/>
      <c r="C649" s="75"/>
      <c r="D649" s="188"/>
      <c r="E649" s="189"/>
      <c r="F649" s="189"/>
      <c r="G649" s="189"/>
      <c r="H649" s="190"/>
      <c r="I649" s="39"/>
      <c r="J649" s="42"/>
    </row>
    <row r="650" spans="1:10" ht="12.75">
      <c r="A650" s="44"/>
      <c r="B650" s="69"/>
      <c r="C650" s="75"/>
      <c r="D650" s="188"/>
      <c r="E650" s="189"/>
      <c r="F650" s="189"/>
      <c r="G650" s="189"/>
      <c r="H650" s="190"/>
      <c r="I650" s="39"/>
      <c r="J650" s="42"/>
    </row>
    <row r="651" spans="1:10" ht="12.75">
      <c r="A651" s="44"/>
      <c r="B651" s="69"/>
      <c r="C651" s="75"/>
      <c r="D651" s="188"/>
      <c r="E651" s="189"/>
      <c r="F651" s="189"/>
      <c r="G651" s="189"/>
      <c r="H651" s="190"/>
      <c r="I651" s="39"/>
      <c r="J651" s="42"/>
    </row>
    <row r="652" spans="1:10" ht="12.75">
      <c r="A652" s="44"/>
      <c r="B652" s="69"/>
      <c r="C652" s="75"/>
      <c r="D652" s="188"/>
      <c r="E652" s="189"/>
      <c r="F652" s="189"/>
      <c r="G652" s="189"/>
      <c r="H652" s="190"/>
      <c r="I652" s="39"/>
      <c r="J652" s="42"/>
    </row>
    <row r="653" spans="1:10" ht="12.75">
      <c r="A653" s="44"/>
      <c r="B653" s="69"/>
      <c r="C653" s="75"/>
      <c r="D653" s="188"/>
      <c r="E653" s="189"/>
      <c r="F653" s="189"/>
      <c r="G653" s="189"/>
      <c r="H653" s="190"/>
      <c r="I653" s="39"/>
      <c r="J653" s="42"/>
    </row>
    <row r="654" spans="1:10" ht="12.75">
      <c r="A654" s="44"/>
      <c r="B654" s="69"/>
      <c r="C654" s="75"/>
      <c r="D654" s="188"/>
      <c r="E654" s="189"/>
      <c r="F654" s="189"/>
      <c r="G654" s="189"/>
      <c r="H654" s="190"/>
      <c r="I654" s="39"/>
      <c r="J654" s="42"/>
    </row>
    <row r="655" spans="1:10" ht="12.75">
      <c r="A655" s="44"/>
      <c r="B655" s="69"/>
      <c r="C655" s="75"/>
      <c r="D655" s="188"/>
      <c r="E655" s="189"/>
      <c r="F655" s="189"/>
      <c r="G655" s="189"/>
      <c r="H655" s="190"/>
      <c r="I655" s="39"/>
      <c r="J655" s="42"/>
    </row>
    <row r="656" spans="1:10" ht="12.75">
      <c r="A656" s="44"/>
      <c r="B656" s="69"/>
      <c r="C656" s="75"/>
      <c r="D656" s="188"/>
      <c r="E656" s="189"/>
      <c r="F656" s="189"/>
      <c r="G656" s="189"/>
      <c r="H656" s="190"/>
      <c r="I656" s="39"/>
      <c r="J656" s="42"/>
    </row>
    <row r="657" spans="1:10" ht="12.75">
      <c r="A657" s="44"/>
      <c r="B657" s="69"/>
      <c r="C657" s="75"/>
      <c r="D657" s="188"/>
      <c r="E657" s="189"/>
      <c r="F657" s="189"/>
      <c r="G657" s="189"/>
      <c r="H657" s="190"/>
      <c r="I657" s="39"/>
      <c r="J657" s="42"/>
    </row>
    <row r="658" spans="1:10" ht="12.75">
      <c r="A658" s="44"/>
      <c r="B658" s="69"/>
      <c r="C658" s="75"/>
      <c r="D658" s="188"/>
      <c r="E658" s="189"/>
      <c r="F658" s="189"/>
      <c r="G658" s="189"/>
      <c r="H658" s="190"/>
      <c r="I658" s="39"/>
      <c r="J658" s="42"/>
    </row>
    <row r="659" spans="1:10" ht="12.75">
      <c r="A659" s="44"/>
      <c r="B659" s="69"/>
      <c r="C659" s="75"/>
      <c r="D659" s="188"/>
      <c r="E659" s="189"/>
      <c r="F659" s="189"/>
      <c r="G659" s="189"/>
      <c r="H659" s="190"/>
      <c r="I659" s="39"/>
      <c r="J659" s="42"/>
    </row>
    <row r="660" spans="1:10" ht="12.75">
      <c r="A660" s="44"/>
      <c r="B660" s="69"/>
      <c r="C660" s="75"/>
      <c r="D660" s="188"/>
      <c r="E660" s="189"/>
      <c r="F660" s="189"/>
      <c r="G660" s="189"/>
      <c r="H660" s="190"/>
      <c r="I660" s="39"/>
      <c r="J660" s="42"/>
    </row>
    <row r="661" spans="1:10" ht="12.75">
      <c r="A661" s="44"/>
      <c r="B661" s="69"/>
      <c r="C661" s="75"/>
      <c r="D661" s="188"/>
      <c r="E661" s="189"/>
      <c r="F661" s="189"/>
      <c r="G661" s="189"/>
      <c r="H661" s="190"/>
      <c r="I661" s="39"/>
      <c r="J661" s="42"/>
    </row>
    <row r="662" spans="1:10" ht="12.75">
      <c r="A662" s="44"/>
      <c r="B662" s="69"/>
      <c r="C662" s="75"/>
      <c r="D662" s="188"/>
      <c r="E662" s="189"/>
      <c r="F662" s="189"/>
      <c r="G662" s="189"/>
      <c r="H662" s="190"/>
      <c r="I662" s="39"/>
      <c r="J662" s="42"/>
    </row>
    <row r="663" spans="1:10" ht="12.75">
      <c r="A663" s="44"/>
      <c r="B663" s="69"/>
      <c r="C663" s="75"/>
      <c r="D663" s="188"/>
      <c r="E663" s="189"/>
      <c r="F663" s="189"/>
      <c r="G663" s="189"/>
      <c r="H663" s="190"/>
      <c r="I663" s="39"/>
      <c r="J663" s="42"/>
    </row>
    <row r="664" spans="1:10" ht="12.75">
      <c r="A664" s="44"/>
      <c r="B664" s="69"/>
      <c r="C664" s="75"/>
      <c r="D664" s="188"/>
      <c r="E664" s="189"/>
      <c r="F664" s="189"/>
      <c r="G664" s="189"/>
      <c r="H664" s="190"/>
      <c r="I664" s="39"/>
      <c r="J664" s="42"/>
    </row>
    <row r="665" spans="1:10" ht="12.75">
      <c r="A665" s="44"/>
      <c r="B665" s="69"/>
      <c r="C665" s="75"/>
      <c r="D665" s="188"/>
      <c r="E665" s="189"/>
      <c r="F665" s="189"/>
      <c r="G665" s="189"/>
      <c r="H665" s="190"/>
      <c r="I665" s="39"/>
      <c r="J665" s="42"/>
    </row>
    <row r="666" spans="1:10" ht="12.75">
      <c r="A666" s="44"/>
      <c r="B666" s="69"/>
      <c r="C666" s="75"/>
      <c r="D666" s="188"/>
      <c r="E666" s="189"/>
      <c r="F666" s="189"/>
      <c r="G666" s="189"/>
      <c r="H666" s="190"/>
      <c r="I666" s="39"/>
      <c r="J666" s="42"/>
    </row>
    <row r="667" spans="1:10" ht="12.75">
      <c r="A667" s="44"/>
      <c r="B667" s="69"/>
      <c r="C667" s="75"/>
      <c r="D667" s="188"/>
      <c r="E667" s="189"/>
      <c r="F667" s="189"/>
      <c r="G667" s="189"/>
      <c r="H667" s="190"/>
      <c r="I667" s="39"/>
      <c r="J667" s="42"/>
    </row>
    <row r="668" spans="1:10" ht="12.75">
      <c r="A668" s="44"/>
      <c r="B668" s="69"/>
      <c r="C668" s="75"/>
      <c r="D668" s="188"/>
      <c r="E668" s="189"/>
      <c r="F668" s="189"/>
      <c r="G668" s="189"/>
      <c r="H668" s="190"/>
      <c r="I668" s="39"/>
      <c r="J668" s="42"/>
    </row>
    <row r="669" spans="1:10" ht="12.75">
      <c r="A669" s="44"/>
      <c r="B669" s="69"/>
      <c r="C669" s="75"/>
      <c r="D669" s="188"/>
      <c r="E669" s="189"/>
      <c r="F669" s="189"/>
      <c r="G669" s="189"/>
      <c r="H669" s="190"/>
      <c r="I669" s="39"/>
      <c r="J669" s="42"/>
    </row>
    <row r="670" spans="1:10" ht="12.75">
      <c r="A670" s="44"/>
      <c r="B670" s="69"/>
      <c r="C670" s="75"/>
      <c r="D670" s="188"/>
      <c r="E670" s="189"/>
      <c r="F670" s="189"/>
      <c r="G670" s="189"/>
      <c r="H670" s="190"/>
      <c r="I670" s="39"/>
      <c r="J670" s="42"/>
    </row>
    <row r="671" spans="1:10" ht="12.75">
      <c r="A671" s="44"/>
      <c r="B671" s="69"/>
      <c r="C671" s="75"/>
      <c r="D671" s="188"/>
      <c r="E671" s="189"/>
      <c r="F671" s="189"/>
      <c r="G671" s="189"/>
      <c r="H671" s="190"/>
      <c r="I671" s="39"/>
      <c r="J671" s="42"/>
    </row>
    <row r="672" spans="1:10" ht="12.75">
      <c r="A672" s="44"/>
      <c r="B672" s="69"/>
      <c r="C672" s="75"/>
      <c r="D672" s="188"/>
      <c r="E672" s="189"/>
      <c r="F672" s="189"/>
      <c r="G672" s="189"/>
      <c r="H672" s="190"/>
      <c r="I672" s="39"/>
      <c r="J672" s="42"/>
    </row>
    <row r="673" spans="1:10" ht="12.75">
      <c r="A673" s="44"/>
      <c r="B673" s="69"/>
      <c r="C673" s="75"/>
      <c r="D673" s="188"/>
      <c r="E673" s="189"/>
      <c r="F673" s="189"/>
      <c r="G673" s="189"/>
      <c r="H673" s="190"/>
      <c r="I673" s="39"/>
      <c r="J673" s="42"/>
    </row>
    <row r="674" spans="1:10" ht="12.75">
      <c r="A674" s="44"/>
      <c r="B674" s="69"/>
      <c r="C674" s="75"/>
      <c r="D674" s="188"/>
      <c r="E674" s="189"/>
      <c r="F674" s="189"/>
      <c r="G674" s="189"/>
      <c r="H674" s="190"/>
      <c r="I674" s="39"/>
      <c r="J674" s="42"/>
    </row>
    <row r="675" spans="1:10" ht="12.75">
      <c r="A675" s="44"/>
      <c r="B675" s="69"/>
      <c r="C675" s="75"/>
      <c r="D675" s="188"/>
      <c r="E675" s="189"/>
      <c r="F675" s="189"/>
      <c r="G675" s="189"/>
      <c r="H675" s="190"/>
      <c r="I675" s="39"/>
      <c r="J675" s="42"/>
    </row>
    <row r="676" spans="1:10" ht="12.75">
      <c r="A676" s="44"/>
      <c r="B676" s="69"/>
      <c r="C676" s="75"/>
      <c r="D676" s="188"/>
      <c r="E676" s="189"/>
      <c r="F676" s="189"/>
      <c r="G676" s="189"/>
      <c r="H676" s="190"/>
      <c r="I676" s="39"/>
      <c r="J676" s="42"/>
    </row>
    <row r="677" spans="1:10" ht="12.75">
      <c r="A677" s="44"/>
      <c r="B677" s="69"/>
      <c r="C677" s="75"/>
      <c r="D677" s="188"/>
      <c r="E677" s="189"/>
      <c r="F677" s="189"/>
      <c r="G677" s="189"/>
      <c r="H677" s="190"/>
      <c r="I677" s="39"/>
      <c r="J677" s="42"/>
    </row>
    <row r="678" spans="1:10" ht="12.75">
      <c r="A678" s="44"/>
      <c r="B678" s="69"/>
      <c r="C678" s="75"/>
      <c r="D678" s="188"/>
      <c r="E678" s="189"/>
      <c r="F678" s="189"/>
      <c r="G678" s="189"/>
      <c r="H678" s="190"/>
      <c r="I678" s="39"/>
      <c r="J678" s="42"/>
    </row>
    <row r="679" spans="1:10" ht="12.75">
      <c r="A679" s="44"/>
      <c r="B679" s="69"/>
      <c r="C679" s="75"/>
      <c r="D679" s="188"/>
      <c r="E679" s="189"/>
      <c r="F679" s="189"/>
      <c r="G679" s="189"/>
      <c r="H679" s="190"/>
      <c r="I679" s="39"/>
      <c r="J679" s="42"/>
    </row>
    <row r="680" spans="1:10" ht="12.75">
      <c r="A680" s="44"/>
      <c r="B680" s="69"/>
      <c r="C680" s="75"/>
      <c r="D680" s="188"/>
      <c r="E680" s="189"/>
      <c r="F680" s="189"/>
      <c r="G680" s="189"/>
      <c r="H680" s="190"/>
      <c r="I680" s="39"/>
      <c r="J680" s="42"/>
    </row>
    <row r="681" spans="1:10" ht="12.75">
      <c r="A681" s="44"/>
      <c r="B681" s="69"/>
      <c r="C681" s="75"/>
      <c r="D681" s="188"/>
      <c r="E681" s="189"/>
      <c r="F681" s="189"/>
      <c r="G681" s="189"/>
      <c r="H681" s="190"/>
      <c r="I681" s="39"/>
      <c r="J681" s="42"/>
    </row>
    <row r="682" spans="1:10" ht="12.75">
      <c r="A682" s="44"/>
      <c r="B682" s="69"/>
      <c r="C682" s="75"/>
      <c r="D682" s="188"/>
      <c r="E682" s="189"/>
      <c r="F682" s="189"/>
      <c r="G682" s="189"/>
      <c r="H682" s="190"/>
      <c r="I682" s="39"/>
      <c r="J682" s="42"/>
    </row>
    <row r="683" spans="1:10" ht="12.75">
      <c r="A683" s="44"/>
      <c r="B683" s="69"/>
      <c r="C683" s="75"/>
      <c r="D683" s="188"/>
      <c r="E683" s="189"/>
      <c r="F683" s="189"/>
      <c r="G683" s="189"/>
      <c r="H683" s="190"/>
      <c r="I683" s="39"/>
      <c r="J683" s="42"/>
    </row>
    <row r="684" spans="1:10" ht="12.75">
      <c r="A684" s="44"/>
      <c r="B684" s="69"/>
      <c r="C684" s="75"/>
      <c r="D684" s="188"/>
      <c r="E684" s="189"/>
      <c r="F684" s="189"/>
      <c r="G684" s="189"/>
      <c r="H684" s="190"/>
      <c r="I684" s="39"/>
      <c r="J684" s="42"/>
    </row>
    <row r="685" spans="1:10" ht="12.75">
      <c r="A685" s="44"/>
      <c r="B685" s="69"/>
      <c r="C685" s="75"/>
      <c r="D685" s="188"/>
      <c r="E685" s="189"/>
      <c r="F685" s="189"/>
      <c r="G685" s="189"/>
      <c r="H685" s="190"/>
      <c r="I685" s="39"/>
      <c r="J685" s="42"/>
    </row>
    <row r="686" spans="1:10" ht="12.75">
      <c r="A686" s="44"/>
      <c r="B686" s="69"/>
      <c r="C686" s="75"/>
      <c r="D686" s="188"/>
      <c r="E686" s="189"/>
      <c r="F686" s="189"/>
      <c r="G686" s="189"/>
      <c r="H686" s="190"/>
      <c r="I686" s="39"/>
      <c r="J686" s="42"/>
    </row>
    <row r="687" spans="1:10" ht="12.75">
      <c r="A687" s="44"/>
      <c r="B687" s="69"/>
      <c r="C687" s="75"/>
      <c r="D687" s="188"/>
      <c r="E687" s="189"/>
      <c r="F687" s="189"/>
      <c r="G687" s="189"/>
      <c r="H687" s="190"/>
      <c r="I687" s="39"/>
      <c r="J687" s="42"/>
    </row>
    <row r="688" spans="1:10" ht="12.75">
      <c r="A688" s="44"/>
      <c r="B688" s="69"/>
      <c r="C688" s="75"/>
      <c r="D688" s="188"/>
      <c r="E688" s="189"/>
      <c r="F688" s="189"/>
      <c r="G688" s="189"/>
      <c r="H688" s="190"/>
      <c r="I688" s="39"/>
      <c r="J688" s="42"/>
    </row>
    <row r="689" spans="1:10" ht="12.75">
      <c r="A689" s="44"/>
      <c r="B689" s="69"/>
      <c r="C689" s="75"/>
      <c r="D689" s="188"/>
      <c r="E689" s="189"/>
      <c r="F689" s="189"/>
      <c r="G689" s="189"/>
      <c r="H689" s="190"/>
      <c r="I689" s="39"/>
      <c r="J689" s="42"/>
    </row>
    <row r="690" spans="1:10" ht="12.75">
      <c r="A690" s="44"/>
      <c r="B690" s="69"/>
      <c r="C690" s="75"/>
      <c r="D690" s="188"/>
      <c r="E690" s="189"/>
      <c r="F690" s="189"/>
      <c r="G690" s="189"/>
      <c r="H690" s="190"/>
      <c r="I690" s="39"/>
      <c r="J690" s="42"/>
    </row>
    <row r="691" spans="1:10" ht="12.75">
      <c r="A691" s="44"/>
      <c r="B691" s="69"/>
      <c r="C691" s="75"/>
      <c r="D691" s="188"/>
      <c r="E691" s="189"/>
      <c r="F691" s="189"/>
      <c r="G691" s="189"/>
      <c r="H691" s="190"/>
      <c r="I691" s="39"/>
      <c r="J691" s="42"/>
    </row>
    <row r="692" spans="1:10" ht="12.75">
      <c r="A692" s="44"/>
      <c r="B692" s="69"/>
      <c r="C692" s="75"/>
      <c r="D692" s="188"/>
      <c r="E692" s="189"/>
      <c r="F692" s="189"/>
      <c r="G692" s="189"/>
      <c r="H692" s="190"/>
      <c r="I692" s="39"/>
      <c r="J692" s="42"/>
    </row>
    <row r="693" spans="1:10" ht="12.75">
      <c r="A693" s="44"/>
      <c r="B693" s="69"/>
      <c r="C693" s="75"/>
      <c r="D693" s="188"/>
      <c r="E693" s="189"/>
      <c r="F693" s="189"/>
      <c r="G693" s="189"/>
      <c r="H693" s="190"/>
      <c r="I693" s="39"/>
      <c r="J693" s="42"/>
    </row>
    <row r="694" spans="1:10" ht="12.75">
      <c r="A694" s="44"/>
      <c r="B694" s="69"/>
      <c r="C694" s="75"/>
      <c r="D694" s="188"/>
      <c r="E694" s="189"/>
      <c r="F694" s="189"/>
      <c r="G694" s="189"/>
      <c r="H694" s="190"/>
      <c r="I694" s="39"/>
      <c r="J694" s="42"/>
    </row>
    <row r="695" spans="1:10" ht="12.75">
      <c r="A695" s="44"/>
      <c r="B695" s="69"/>
      <c r="C695" s="75"/>
      <c r="D695" s="188"/>
      <c r="E695" s="189"/>
      <c r="F695" s="189"/>
      <c r="G695" s="189"/>
      <c r="H695" s="190"/>
      <c r="I695" s="39"/>
      <c r="J695" s="42"/>
    </row>
    <row r="696" spans="1:10" ht="12.75">
      <c r="A696" s="44"/>
      <c r="B696" s="69"/>
      <c r="C696" s="75"/>
      <c r="D696" s="188"/>
      <c r="E696" s="189"/>
      <c r="F696" s="189"/>
      <c r="G696" s="189"/>
      <c r="H696" s="190"/>
      <c r="I696" s="39"/>
      <c r="J696" s="42"/>
    </row>
    <row r="697" spans="1:10" ht="12.75">
      <c r="A697" s="44"/>
      <c r="B697" s="69"/>
      <c r="C697" s="75"/>
      <c r="D697" s="188"/>
      <c r="E697" s="189"/>
      <c r="F697" s="189"/>
      <c r="G697" s="189"/>
      <c r="H697" s="190"/>
      <c r="I697" s="39"/>
      <c r="J697" s="42"/>
    </row>
    <row r="698" spans="1:10" ht="12.75">
      <c r="A698" s="44"/>
      <c r="B698" s="69"/>
      <c r="C698" s="75"/>
      <c r="D698" s="188"/>
      <c r="E698" s="189"/>
      <c r="F698" s="189"/>
      <c r="G698" s="189"/>
      <c r="H698" s="190"/>
      <c r="I698" s="39"/>
      <c r="J698" s="42"/>
    </row>
    <row r="699" spans="1:10" ht="12.75">
      <c r="A699" s="44"/>
      <c r="B699" s="69"/>
      <c r="C699" s="75"/>
      <c r="D699" s="188"/>
      <c r="E699" s="189"/>
      <c r="F699" s="189"/>
      <c r="G699" s="189"/>
      <c r="H699" s="190"/>
      <c r="I699" s="39"/>
      <c r="J699" s="42"/>
    </row>
    <row r="700" spans="1:10" ht="12.75">
      <c r="A700" s="44"/>
      <c r="B700" s="69"/>
      <c r="C700" s="75"/>
      <c r="D700" s="188"/>
      <c r="E700" s="189"/>
      <c r="F700" s="189"/>
      <c r="G700" s="189"/>
      <c r="H700" s="190"/>
      <c r="I700" s="39"/>
      <c r="J700" s="42"/>
    </row>
    <row r="701" spans="1:10" ht="12.75">
      <c r="A701" s="44"/>
      <c r="B701" s="69"/>
      <c r="C701" s="75"/>
      <c r="D701" s="188"/>
      <c r="E701" s="189"/>
      <c r="F701" s="189"/>
      <c r="G701" s="189"/>
      <c r="H701" s="190"/>
      <c r="I701" s="39"/>
      <c r="J701" s="42"/>
    </row>
    <row r="702" spans="1:10" ht="12.75">
      <c r="A702" s="44"/>
      <c r="B702" s="69"/>
      <c r="C702" s="75"/>
      <c r="D702" s="188"/>
      <c r="E702" s="189"/>
      <c r="F702" s="189"/>
      <c r="G702" s="189"/>
      <c r="H702" s="190"/>
      <c r="I702" s="39"/>
      <c r="J702" s="42"/>
    </row>
    <row r="703" spans="1:10" ht="12.75">
      <c r="A703" s="44"/>
      <c r="B703" s="69"/>
      <c r="C703" s="75"/>
      <c r="D703" s="188"/>
      <c r="E703" s="189"/>
      <c r="F703" s="189"/>
      <c r="G703" s="189"/>
      <c r="H703" s="190"/>
      <c r="I703" s="39"/>
      <c r="J703" s="42"/>
    </row>
    <row r="704" spans="1:10" ht="12.75">
      <c r="A704" s="44"/>
      <c r="B704" s="69"/>
      <c r="C704" s="75"/>
      <c r="D704" s="188"/>
      <c r="E704" s="189"/>
      <c r="F704" s="189"/>
      <c r="G704" s="189"/>
      <c r="H704" s="190"/>
      <c r="I704" s="39"/>
      <c r="J704" s="42"/>
    </row>
    <row r="705" spans="1:10" ht="12.75">
      <c r="A705" s="44"/>
      <c r="B705" s="69"/>
      <c r="C705" s="75"/>
      <c r="D705" s="188"/>
      <c r="E705" s="189"/>
      <c r="F705" s="189"/>
      <c r="G705" s="189"/>
      <c r="H705" s="190"/>
      <c r="I705" s="39"/>
      <c r="J705" s="42"/>
    </row>
    <row r="706" spans="1:10" ht="12.75">
      <c r="A706" s="44"/>
      <c r="B706" s="69"/>
      <c r="C706" s="75"/>
      <c r="D706" s="188"/>
      <c r="E706" s="189"/>
      <c r="F706" s="189"/>
      <c r="G706" s="189"/>
      <c r="H706" s="190"/>
      <c r="I706" s="39"/>
      <c r="J706" s="42"/>
    </row>
    <row r="707" spans="1:10" ht="12.75">
      <c r="A707" s="44"/>
      <c r="B707" s="69"/>
      <c r="C707" s="75"/>
      <c r="D707" s="188"/>
      <c r="E707" s="189"/>
      <c r="F707" s="189"/>
      <c r="G707" s="189"/>
      <c r="H707" s="190"/>
      <c r="I707" s="39"/>
      <c r="J707" s="42"/>
    </row>
    <row r="708" spans="1:10" ht="12.75">
      <c r="A708" s="44"/>
      <c r="B708" s="69"/>
      <c r="C708" s="75"/>
      <c r="D708" s="188"/>
      <c r="E708" s="189"/>
      <c r="F708" s="189"/>
      <c r="G708" s="189"/>
      <c r="H708" s="190"/>
      <c r="I708" s="39"/>
      <c r="J708" s="42"/>
    </row>
    <row r="709" spans="1:10" ht="12.75">
      <c r="A709" s="44"/>
      <c r="B709" s="69"/>
      <c r="C709" s="75"/>
      <c r="D709" s="188"/>
      <c r="E709" s="189"/>
      <c r="F709" s="189"/>
      <c r="G709" s="189"/>
      <c r="H709" s="190"/>
      <c r="I709" s="39"/>
      <c r="J709" s="42"/>
    </row>
    <row r="710" spans="1:10" ht="12.75">
      <c r="A710" s="44"/>
      <c r="B710" s="69"/>
      <c r="C710" s="75"/>
      <c r="D710" s="188"/>
      <c r="E710" s="189"/>
      <c r="F710" s="189"/>
      <c r="G710" s="189"/>
      <c r="H710" s="190"/>
      <c r="I710" s="39"/>
      <c r="J710" s="42"/>
    </row>
    <row r="711" spans="1:10" ht="12.75">
      <c r="A711" s="44"/>
      <c r="B711" s="69"/>
      <c r="C711" s="75"/>
      <c r="D711" s="188"/>
      <c r="E711" s="189"/>
      <c r="F711" s="189"/>
      <c r="G711" s="189"/>
      <c r="H711" s="190"/>
      <c r="I711" s="39"/>
      <c r="J711" s="42"/>
    </row>
    <row r="712" spans="1:10" ht="12.75">
      <c r="A712" s="44"/>
      <c r="B712" s="69"/>
      <c r="C712" s="75"/>
      <c r="D712" s="188"/>
      <c r="E712" s="189"/>
      <c r="F712" s="189"/>
      <c r="G712" s="189"/>
      <c r="H712" s="190"/>
      <c r="I712" s="39"/>
      <c r="J712" s="42"/>
    </row>
    <row r="713" spans="1:10" ht="12.75">
      <c r="A713" s="44"/>
      <c r="B713" s="69"/>
      <c r="C713" s="75"/>
      <c r="D713" s="188"/>
      <c r="E713" s="189"/>
      <c r="F713" s="189"/>
      <c r="G713" s="189"/>
      <c r="H713" s="190"/>
      <c r="I713" s="39"/>
      <c r="J713" s="42"/>
    </row>
    <row r="714" spans="1:10" ht="12.75">
      <c r="A714" s="44"/>
      <c r="B714" s="69"/>
      <c r="C714" s="75"/>
      <c r="D714" s="188"/>
      <c r="E714" s="189"/>
      <c r="F714" s="189"/>
      <c r="G714" s="189"/>
      <c r="H714" s="190"/>
      <c r="I714" s="39"/>
      <c r="J714" s="42"/>
    </row>
    <row r="715" spans="1:10" ht="12.75">
      <c r="A715" s="44"/>
      <c r="B715" s="69"/>
      <c r="C715" s="75"/>
      <c r="D715" s="188"/>
      <c r="E715" s="189"/>
      <c r="F715" s="189"/>
      <c r="G715" s="189"/>
      <c r="H715" s="190"/>
      <c r="I715" s="39"/>
      <c r="J715" s="42"/>
    </row>
    <row r="716" spans="1:10" ht="12.75">
      <c r="A716" s="44"/>
      <c r="B716" s="69"/>
      <c r="C716" s="75"/>
      <c r="D716" s="188"/>
      <c r="E716" s="189"/>
      <c r="F716" s="189"/>
      <c r="G716" s="189"/>
      <c r="H716" s="190"/>
      <c r="I716" s="39"/>
      <c r="J716" s="42"/>
    </row>
    <row r="717" spans="1:10" ht="12.75">
      <c r="A717" s="44"/>
      <c r="B717" s="69"/>
      <c r="C717" s="75"/>
      <c r="D717" s="188"/>
      <c r="E717" s="189"/>
      <c r="F717" s="189"/>
      <c r="G717" s="189"/>
      <c r="H717" s="190"/>
      <c r="I717" s="39"/>
      <c r="J717" s="42"/>
    </row>
    <row r="718" spans="1:10" ht="12.75">
      <c r="A718" s="44"/>
      <c r="B718" s="69"/>
      <c r="C718" s="75"/>
      <c r="D718" s="188"/>
      <c r="E718" s="189"/>
      <c r="F718" s="189"/>
      <c r="G718" s="189"/>
      <c r="H718" s="190"/>
      <c r="I718" s="39"/>
      <c r="J718" s="42"/>
    </row>
    <row r="719" spans="1:10" ht="12.75">
      <c r="A719" s="44"/>
      <c r="B719" s="69"/>
      <c r="C719" s="75"/>
      <c r="D719" s="188"/>
      <c r="E719" s="189"/>
      <c r="F719" s="189"/>
      <c r="G719" s="189"/>
      <c r="H719" s="190"/>
      <c r="I719" s="39"/>
      <c r="J719" s="42"/>
    </row>
    <row r="720" spans="1:10" ht="12.75">
      <c r="A720" s="44"/>
      <c r="B720" s="69"/>
      <c r="C720" s="75"/>
      <c r="D720" s="188"/>
      <c r="E720" s="189"/>
      <c r="F720" s="189"/>
      <c r="G720" s="189"/>
      <c r="H720" s="190"/>
      <c r="I720" s="39"/>
      <c r="J720" s="42"/>
    </row>
    <row r="721" spans="1:10" ht="12.75">
      <c r="A721" s="44"/>
      <c r="B721" s="69"/>
      <c r="C721" s="75"/>
      <c r="D721" s="188"/>
      <c r="E721" s="189"/>
      <c r="F721" s="189"/>
      <c r="G721" s="189"/>
      <c r="H721" s="190"/>
      <c r="I721" s="39"/>
      <c r="J721" s="42"/>
    </row>
    <row r="722" spans="1:10" ht="12.75">
      <c r="A722" s="44"/>
      <c r="B722" s="69"/>
      <c r="C722" s="75"/>
      <c r="D722" s="188"/>
      <c r="E722" s="189"/>
      <c r="F722" s="189"/>
      <c r="G722" s="189"/>
      <c r="H722" s="190"/>
      <c r="I722" s="39"/>
      <c r="J722" s="42"/>
    </row>
    <row r="723" spans="1:10" ht="12.75">
      <c r="A723" s="44"/>
      <c r="B723" s="69"/>
      <c r="C723" s="75"/>
      <c r="D723" s="188"/>
      <c r="E723" s="189"/>
      <c r="F723" s="189"/>
      <c r="G723" s="189"/>
      <c r="H723" s="190"/>
      <c r="I723" s="39"/>
      <c r="J723" s="42"/>
    </row>
    <row r="724" spans="1:10" ht="12.75">
      <c r="A724" s="44"/>
      <c r="B724" s="69"/>
      <c r="C724" s="75"/>
      <c r="D724" s="188"/>
      <c r="E724" s="189"/>
      <c r="F724" s="189"/>
      <c r="G724" s="189"/>
      <c r="H724" s="190"/>
      <c r="I724" s="39"/>
      <c r="J724" s="42"/>
    </row>
    <row r="725" spans="1:10" ht="12.75">
      <c r="A725" s="44"/>
      <c r="B725" s="69"/>
      <c r="C725" s="75"/>
      <c r="D725" s="188"/>
      <c r="E725" s="189"/>
      <c r="F725" s="189"/>
      <c r="G725" s="189"/>
      <c r="H725" s="190"/>
      <c r="I725" s="39"/>
      <c r="J725" s="42"/>
    </row>
    <row r="726" spans="1:10" ht="12.75">
      <c r="A726" s="44"/>
      <c r="B726" s="69"/>
      <c r="C726" s="75"/>
      <c r="D726" s="188"/>
      <c r="E726" s="189"/>
      <c r="F726" s="189"/>
      <c r="G726" s="189"/>
      <c r="H726" s="190"/>
      <c r="I726" s="39"/>
      <c r="J726" s="42"/>
    </row>
    <row r="727" spans="1:10" ht="12.75">
      <c r="A727" s="44"/>
      <c r="B727" s="69"/>
      <c r="C727" s="75"/>
      <c r="D727" s="188"/>
      <c r="E727" s="189"/>
      <c r="F727" s="189"/>
      <c r="G727" s="189"/>
      <c r="H727" s="190"/>
      <c r="I727" s="39"/>
      <c r="J727" s="42"/>
    </row>
    <row r="728" spans="1:10" ht="12.75">
      <c r="A728" s="44"/>
      <c r="B728" s="69"/>
      <c r="C728" s="75"/>
      <c r="D728" s="188"/>
      <c r="E728" s="189"/>
      <c r="F728" s="189"/>
      <c r="G728" s="189"/>
      <c r="H728" s="190"/>
      <c r="I728" s="39"/>
      <c r="J728" s="42"/>
    </row>
    <row r="729" spans="1:10" ht="12.75">
      <c r="A729" s="44"/>
      <c r="B729" s="69"/>
      <c r="C729" s="75"/>
      <c r="D729" s="188"/>
      <c r="E729" s="189"/>
      <c r="F729" s="189"/>
      <c r="G729" s="189"/>
      <c r="H729" s="190"/>
      <c r="I729" s="39"/>
      <c r="J729" s="42"/>
    </row>
    <row r="730" spans="1:10" ht="12.75">
      <c r="A730" s="44"/>
      <c r="B730" s="69"/>
      <c r="C730" s="75"/>
      <c r="D730" s="188"/>
      <c r="E730" s="189"/>
      <c r="F730" s="189"/>
      <c r="G730" s="189"/>
      <c r="H730" s="190"/>
      <c r="I730" s="39"/>
      <c r="J730" s="42"/>
    </row>
    <row r="731" spans="1:10" ht="12.75">
      <c r="A731" s="44"/>
      <c r="B731" s="69"/>
      <c r="C731" s="75"/>
      <c r="D731" s="188"/>
      <c r="E731" s="189"/>
      <c r="F731" s="189"/>
      <c r="G731" s="189"/>
      <c r="H731" s="190"/>
      <c r="I731" s="39"/>
      <c r="J731" s="42"/>
    </row>
    <row r="732" spans="1:10" ht="12.75">
      <c r="A732" s="44"/>
      <c r="B732" s="69"/>
      <c r="C732" s="75"/>
      <c r="D732" s="188"/>
      <c r="E732" s="189"/>
      <c r="F732" s="189"/>
      <c r="G732" s="189"/>
      <c r="H732" s="190"/>
      <c r="I732" s="39"/>
      <c r="J732" s="42"/>
    </row>
    <row r="733" spans="1:10" ht="12.75">
      <c r="A733" s="44"/>
      <c r="B733" s="69"/>
      <c r="C733" s="75"/>
      <c r="D733" s="188"/>
      <c r="E733" s="189"/>
      <c r="F733" s="189"/>
      <c r="G733" s="189"/>
      <c r="H733" s="190"/>
      <c r="I733" s="39"/>
      <c r="J733" s="42"/>
    </row>
    <row r="734" spans="1:10" ht="12.75">
      <c r="A734" s="44"/>
      <c r="B734" s="69"/>
      <c r="C734" s="75"/>
      <c r="D734" s="188"/>
      <c r="E734" s="189"/>
      <c r="F734" s="189"/>
      <c r="G734" s="189"/>
      <c r="H734" s="190"/>
      <c r="I734" s="39"/>
      <c r="J734" s="42"/>
    </row>
    <row r="735" spans="1:10" ht="12.75">
      <c r="A735" s="44"/>
      <c r="B735" s="69"/>
      <c r="C735" s="75"/>
      <c r="D735" s="188"/>
      <c r="E735" s="189"/>
      <c r="F735" s="189"/>
      <c r="G735" s="189"/>
      <c r="H735" s="190"/>
      <c r="I735" s="39"/>
      <c r="J735" s="42"/>
    </row>
    <row r="736" spans="1:10" ht="12.75">
      <c r="A736" s="44"/>
      <c r="B736" s="69"/>
      <c r="C736" s="75"/>
      <c r="D736" s="188"/>
      <c r="E736" s="189"/>
      <c r="F736" s="189"/>
      <c r="G736" s="189"/>
      <c r="H736" s="190"/>
      <c r="I736" s="39"/>
      <c r="J736" s="42"/>
    </row>
    <row r="737" spans="1:10" ht="12.75">
      <c r="A737" s="44"/>
      <c r="B737" s="69"/>
      <c r="C737" s="75"/>
      <c r="D737" s="188"/>
      <c r="E737" s="189"/>
      <c r="F737" s="189"/>
      <c r="G737" s="189"/>
      <c r="H737" s="190"/>
      <c r="I737" s="39"/>
      <c r="J737" s="42"/>
    </row>
    <row r="738" spans="1:10" ht="12.75">
      <c r="A738" s="44"/>
      <c r="B738" s="69"/>
      <c r="C738" s="75"/>
      <c r="D738" s="188"/>
      <c r="E738" s="189"/>
      <c r="F738" s="189"/>
      <c r="G738" s="189"/>
      <c r="H738" s="190"/>
      <c r="I738" s="39"/>
      <c r="J738" s="42"/>
    </row>
    <row r="739" spans="1:10" ht="12.75">
      <c r="A739" s="44"/>
      <c r="B739" s="69"/>
      <c r="C739" s="75"/>
      <c r="D739" s="188"/>
      <c r="E739" s="189"/>
      <c r="F739" s="189"/>
      <c r="G739" s="189"/>
      <c r="H739" s="190"/>
      <c r="I739" s="39"/>
      <c r="J739" s="42"/>
    </row>
    <row r="740" spans="1:10" ht="12.75">
      <c r="A740" s="44"/>
      <c r="B740" s="69"/>
      <c r="C740" s="75"/>
      <c r="D740" s="188"/>
      <c r="E740" s="189"/>
      <c r="F740" s="189"/>
      <c r="G740" s="189"/>
      <c r="H740" s="190"/>
      <c r="I740" s="39"/>
      <c r="J740" s="42"/>
    </row>
    <row r="741" spans="1:10" ht="12.75">
      <c r="A741" s="44"/>
      <c r="B741" s="69"/>
      <c r="C741" s="75"/>
      <c r="D741" s="188"/>
      <c r="E741" s="189"/>
      <c r="F741" s="189"/>
      <c r="G741" s="189"/>
      <c r="H741" s="190"/>
      <c r="I741" s="39"/>
      <c r="J741" s="42"/>
    </row>
    <row r="742" spans="1:10" ht="12.75">
      <c r="A742" s="44"/>
      <c r="B742" s="69"/>
      <c r="C742" s="75"/>
      <c r="D742" s="188"/>
      <c r="E742" s="189"/>
      <c r="F742" s="189"/>
      <c r="G742" s="189"/>
      <c r="H742" s="190"/>
      <c r="I742" s="39"/>
      <c r="J742" s="42"/>
    </row>
    <row r="743" spans="1:10" ht="12.75">
      <c r="A743" s="44"/>
      <c r="B743" s="69"/>
      <c r="C743" s="75"/>
      <c r="D743" s="188"/>
      <c r="E743" s="189"/>
      <c r="F743" s="189"/>
      <c r="G743" s="189"/>
      <c r="H743" s="190"/>
      <c r="I743" s="39"/>
      <c r="J743" s="42"/>
    </row>
    <row r="744" spans="1:10" ht="12.75">
      <c r="A744" s="44"/>
      <c r="B744" s="69"/>
      <c r="C744" s="75"/>
      <c r="D744" s="188"/>
      <c r="E744" s="189"/>
      <c r="F744" s="189"/>
      <c r="G744" s="189"/>
      <c r="H744" s="190"/>
      <c r="I744" s="39"/>
      <c r="J744" s="42"/>
    </row>
    <row r="745" spans="1:10" ht="12.75">
      <c r="A745" s="44"/>
      <c r="B745" s="69"/>
      <c r="C745" s="75"/>
      <c r="D745" s="188"/>
      <c r="E745" s="189"/>
      <c r="F745" s="189"/>
      <c r="G745" s="189"/>
      <c r="H745" s="190"/>
      <c r="I745" s="39"/>
      <c r="J745" s="42"/>
    </row>
    <row r="746" spans="1:10" ht="12.75">
      <c r="A746" s="44"/>
      <c r="B746" s="69"/>
      <c r="C746" s="75"/>
      <c r="D746" s="188"/>
      <c r="E746" s="189"/>
      <c r="F746" s="189"/>
      <c r="G746" s="189"/>
      <c r="H746" s="190"/>
      <c r="I746" s="39"/>
      <c r="J746" s="42"/>
    </row>
    <row r="747" spans="1:10" ht="12.75">
      <c r="A747" s="44"/>
      <c r="B747" s="69"/>
      <c r="C747" s="75"/>
      <c r="D747" s="188"/>
      <c r="E747" s="189"/>
      <c r="F747" s="189"/>
      <c r="G747" s="189"/>
      <c r="H747" s="190"/>
      <c r="I747" s="39"/>
      <c r="J747" s="42"/>
    </row>
    <row r="748" spans="1:10" ht="12.75">
      <c r="A748" s="44"/>
      <c r="B748" s="69"/>
      <c r="C748" s="75"/>
      <c r="D748" s="188"/>
      <c r="E748" s="189"/>
      <c r="F748" s="189"/>
      <c r="G748" s="189"/>
      <c r="H748" s="190"/>
      <c r="I748" s="39"/>
      <c r="J748" s="42"/>
    </row>
    <row r="749" spans="1:10" ht="12.75">
      <c r="A749" s="44"/>
      <c r="B749" s="69"/>
      <c r="C749" s="75"/>
      <c r="D749" s="188"/>
      <c r="E749" s="189"/>
      <c r="F749" s="189"/>
      <c r="G749" s="189"/>
      <c r="H749" s="190"/>
      <c r="I749" s="39"/>
      <c r="J749" s="42"/>
    </row>
    <row r="750" spans="1:10" ht="12.75">
      <c r="A750" s="44"/>
      <c r="B750" s="69"/>
      <c r="C750" s="75"/>
      <c r="D750" s="188"/>
      <c r="E750" s="189"/>
      <c r="F750" s="189"/>
      <c r="G750" s="189"/>
      <c r="H750" s="190"/>
      <c r="I750" s="39"/>
      <c r="J750" s="42"/>
    </row>
    <row r="751" spans="1:10" ht="12.75">
      <c r="A751" s="44"/>
      <c r="B751" s="69"/>
      <c r="C751" s="75"/>
      <c r="D751" s="188"/>
      <c r="E751" s="189"/>
      <c r="F751" s="189"/>
      <c r="G751" s="189"/>
      <c r="H751" s="190"/>
      <c r="I751" s="39"/>
      <c r="J751" s="42"/>
    </row>
    <row r="752" spans="1:10" ht="12.75">
      <c r="A752" s="44"/>
      <c r="B752" s="69"/>
      <c r="C752" s="75"/>
      <c r="D752" s="188"/>
      <c r="E752" s="189"/>
      <c r="F752" s="189"/>
      <c r="G752" s="189"/>
      <c r="H752" s="190"/>
      <c r="I752" s="39"/>
      <c r="J752" s="42"/>
    </row>
    <row r="753" spans="1:10" ht="12.75">
      <c r="A753" s="44"/>
      <c r="B753" s="69"/>
      <c r="C753" s="75"/>
      <c r="D753" s="188"/>
      <c r="E753" s="189"/>
      <c r="F753" s="189"/>
      <c r="G753" s="189"/>
      <c r="H753" s="190"/>
      <c r="I753" s="39"/>
      <c r="J753" s="42"/>
    </row>
    <row r="754" spans="1:10" ht="12.75">
      <c r="A754" s="44"/>
      <c r="B754" s="69"/>
      <c r="C754" s="75"/>
      <c r="D754" s="188"/>
      <c r="E754" s="189"/>
      <c r="F754" s="189"/>
      <c r="G754" s="189"/>
      <c r="H754" s="190"/>
      <c r="I754" s="39"/>
      <c r="J754" s="42"/>
    </row>
    <row r="755" spans="1:10" ht="12.75">
      <c r="A755" s="44"/>
      <c r="B755" s="69"/>
      <c r="C755" s="75"/>
      <c r="D755" s="188"/>
      <c r="E755" s="189"/>
      <c r="F755" s="189"/>
      <c r="G755" s="189"/>
      <c r="H755" s="190"/>
      <c r="I755" s="39"/>
      <c r="J755" s="42"/>
    </row>
    <row r="756" spans="1:10" ht="12.75">
      <c r="A756" s="44"/>
      <c r="B756" s="69"/>
      <c r="C756" s="75"/>
      <c r="D756" s="188"/>
      <c r="E756" s="189"/>
      <c r="F756" s="189"/>
      <c r="G756" s="189"/>
      <c r="H756" s="190"/>
      <c r="I756" s="39"/>
      <c r="J756" s="42"/>
    </row>
    <row r="757" spans="1:10" ht="12.75">
      <c r="A757" s="44"/>
      <c r="B757" s="69"/>
      <c r="C757" s="75"/>
      <c r="D757" s="188"/>
      <c r="E757" s="189"/>
      <c r="F757" s="189"/>
      <c r="G757" s="189"/>
      <c r="H757" s="190"/>
      <c r="I757" s="39"/>
      <c r="J757" s="42"/>
    </row>
    <row r="758" spans="1:10" ht="12.75">
      <c r="A758" s="44"/>
      <c r="B758" s="69"/>
      <c r="C758" s="75"/>
      <c r="D758" s="188"/>
      <c r="E758" s="189"/>
      <c r="F758" s="189"/>
      <c r="G758" s="189"/>
      <c r="H758" s="190"/>
      <c r="I758" s="39"/>
      <c r="J758" s="42"/>
    </row>
    <row r="759" spans="1:10" ht="12.75">
      <c r="A759" s="44"/>
      <c r="B759" s="69"/>
      <c r="C759" s="75"/>
      <c r="D759" s="188"/>
      <c r="E759" s="189"/>
      <c r="F759" s="189"/>
      <c r="G759" s="189"/>
      <c r="H759" s="190"/>
      <c r="I759" s="39"/>
      <c r="J759" s="42"/>
    </row>
    <row r="760" spans="1:10" ht="12.75">
      <c r="A760" s="44"/>
      <c r="B760" s="69"/>
      <c r="C760" s="75"/>
      <c r="D760" s="188"/>
      <c r="E760" s="189"/>
      <c r="F760" s="189"/>
      <c r="G760" s="189"/>
      <c r="H760" s="190"/>
      <c r="I760" s="39"/>
      <c r="J760" s="42"/>
    </row>
    <row r="761" spans="1:10" ht="12.75">
      <c r="A761" s="44"/>
      <c r="B761" s="69"/>
      <c r="C761" s="75"/>
      <c r="D761" s="188"/>
      <c r="E761" s="189"/>
      <c r="F761" s="189"/>
      <c r="G761" s="189"/>
      <c r="H761" s="190"/>
      <c r="I761" s="39"/>
      <c r="J761" s="42"/>
    </row>
    <row r="762" spans="1:10" ht="12.75">
      <c r="A762" s="44"/>
      <c r="B762" s="69"/>
      <c r="C762" s="75"/>
      <c r="D762" s="188"/>
      <c r="E762" s="189"/>
      <c r="F762" s="189"/>
      <c r="G762" s="189"/>
      <c r="H762" s="190"/>
      <c r="I762" s="39"/>
      <c r="J762" s="42"/>
    </row>
    <row r="763" spans="1:10" ht="12.75">
      <c r="A763" s="44"/>
      <c r="B763" s="69"/>
      <c r="C763" s="75"/>
      <c r="D763" s="188"/>
      <c r="E763" s="189"/>
      <c r="F763" s="189"/>
      <c r="G763" s="189"/>
      <c r="H763" s="190"/>
      <c r="I763" s="39"/>
      <c r="J763" s="42"/>
    </row>
    <row r="764" spans="1:10" ht="12.75">
      <c r="A764" s="44"/>
      <c r="B764" s="69"/>
      <c r="C764" s="75"/>
      <c r="D764" s="188"/>
      <c r="E764" s="189"/>
      <c r="F764" s="189"/>
      <c r="G764" s="189"/>
      <c r="H764" s="190"/>
      <c r="I764" s="39"/>
      <c r="J764" s="42"/>
    </row>
    <row r="765" spans="1:10" ht="12.75">
      <c r="A765" s="44"/>
      <c r="B765" s="69"/>
      <c r="C765" s="75"/>
      <c r="D765" s="188"/>
      <c r="E765" s="189"/>
      <c r="F765" s="189"/>
      <c r="G765" s="189"/>
      <c r="H765" s="190"/>
      <c r="I765" s="39"/>
      <c r="J765" s="42"/>
    </row>
    <row r="766" spans="1:10" ht="12.75">
      <c r="A766" s="44"/>
      <c r="B766" s="69"/>
      <c r="C766" s="75"/>
      <c r="D766" s="188"/>
      <c r="E766" s="189"/>
      <c r="F766" s="189"/>
      <c r="G766" s="189"/>
      <c r="H766" s="190"/>
      <c r="I766" s="39"/>
      <c r="J766" s="42"/>
    </row>
    <row r="767" spans="1:10" ht="12.75">
      <c r="A767" s="44"/>
      <c r="B767" s="69"/>
      <c r="C767" s="75"/>
      <c r="D767" s="188"/>
      <c r="E767" s="189"/>
      <c r="F767" s="189"/>
      <c r="G767" s="189"/>
      <c r="H767" s="190"/>
      <c r="I767" s="39"/>
      <c r="J767" s="42"/>
    </row>
    <row r="768" spans="1:10" ht="12.75">
      <c r="A768" s="44"/>
      <c r="B768" s="69"/>
      <c r="C768" s="75"/>
      <c r="D768" s="188"/>
      <c r="E768" s="189"/>
      <c r="F768" s="189"/>
      <c r="G768" s="189"/>
      <c r="H768" s="190"/>
      <c r="I768" s="39"/>
      <c r="J768" s="42"/>
    </row>
    <row r="769" spans="1:10" ht="12.75">
      <c r="A769" s="44"/>
      <c r="B769" s="69"/>
      <c r="C769" s="75"/>
      <c r="D769" s="188"/>
      <c r="E769" s="189"/>
      <c r="F769" s="189"/>
      <c r="G769" s="189"/>
      <c r="H769" s="190"/>
      <c r="I769" s="39"/>
      <c r="J769" s="42"/>
    </row>
    <row r="770" spans="1:10" ht="12.75">
      <c r="A770" s="44"/>
      <c r="B770" s="69"/>
      <c r="C770" s="75"/>
      <c r="D770" s="188"/>
      <c r="E770" s="189"/>
      <c r="F770" s="189"/>
      <c r="G770" s="189"/>
      <c r="H770" s="190"/>
      <c r="I770" s="39"/>
      <c r="J770" s="42"/>
    </row>
    <row r="771" spans="1:10" ht="12.75">
      <c r="A771" s="44"/>
      <c r="B771" s="69"/>
      <c r="C771" s="75"/>
      <c r="D771" s="188"/>
      <c r="E771" s="189"/>
      <c r="F771" s="189"/>
      <c r="G771" s="189"/>
      <c r="H771" s="190"/>
      <c r="I771" s="39"/>
      <c r="J771" s="42"/>
    </row>
    <row r="772" spans="1:10" ht="12.75">
      <c r="A772" s="44"/>
      <c r="B772" s="69"/>
      <c r="C772" s="75"/>
      <c r="D772" s="188"/>
      <c r="E772" s="189"/>
      <c r="F772" s="189"/>
      <c r="G772" s="189"/>
      <c r="H772" s="190"/>
      <c r="I772" s="39"/>
      <c r="J772" s="42"/>
    </row>
    <row r="773" spans="1:10" ht="12.75">
      <c r="A773" s="44"/>
      <c r="B773" s="69"/>
      <c r="C773" s="75"/>
      <c r="D773" s="188"/>
      <c r="E773" s="189"/>
      <c r="F773" s="189"/>
      <c r="G773" s="189"/>
      <c r="H773" s="190"/>
      <c r="I773" s="39"/>
      <c r="J773" s="42"/>
    </row>
    <row r="774" spans="1:10" ht="12.75">
      <c r="A774" s="44"/>
      <c r="B774" s="69"/>
      <c r="C774" s="75"/>
      <c r="D774" s="188"/>
      <c r="E774" s="189"/>
      <c r="F774" s="189"/>
      <c r="G774" s="189"/>
      <c r="H774" s="190"/>
      <c r="I774" s="39"/>
      <c r="J774" s="42"/>
    </row>
    <row r="775" spans="1:10" ht="12.75">
      <c r="A775" s="44"/>
      <c r="B775" s="69"/>
      <c r="C775" s="75"/>
      <c r="D775" s="188"/>
      <c r="E775" s="189"/>
      <c r="F775" s="189"/>
      <c r="G775" s="189"/>
      <c r="H775" s="190"/>
      <c r="I775" s="39"/>
      <c r="J775" s="42"/>
    </row>
    <row r="776" spans="1:10" ht="12.75">
      <c r="A776" s="44"/>
      <c r="B776" s="69"/>
      <c r="C776" s="75"/>
      <c r="D776" s="188"/>
      <c r="E776" s="189"/>
      <c r="F776" s="189"/>
      <c r="G776" s="189"/>
      <c r="H776" s="190"/>
      <c r="I776" s="39"/>
      <c r="J776" s="42"/>
    </row>
    <row r="777" spans="1:10" ht="12.75">
      <c r="A777" s="44"/>
      <c r="B777" s="69"/>
      <c r="C777" s="75"/>
      <c r="D777" s="188"/>
      <c r="E777" s="189"/>
      <c r="F777" s="189"/>
      <c r="G777" s="189"/>
      <c r="H777" s="190"/>
      <c r="I777" s="39"/>
      <c r="J777" s="42"/>
    </row>
    <row r="778" spans="1:10" ht="12.75">
      <c r="A778" s="44"/>
      <c r="B778" s="69"/>
      <c r="C778" s="75"/>
      <c r="D778" s="188"/>
      <c r="E778" s="189"/>
      <c r="F778" s="189"/>
      <c r="G778" s="189"/>
      <c r="H778" s="190"/>
      <c r="I778" s="39"/>
      <c r="J778" s="42"/>
    </row>
    <row r="779" spans="1:10" ht="12.75">
      <c r="A779" s="44"/>
      <c r="B779" s="69"/>
      <c r="C779" s="75"/>
      <c r="D779" s="188"/>
      <c r="E779" s="189"/>
      <c r="F779" s="189"/>
      <c r="G779" s="189"/>
      <c r="H779" s="190"/>
      <c r="I779" s="39"/>
      <c r="J779" s="42"/>
    </row>
    <row r="780" spans="1:10" ht="12.75">
      <c r="A780" s="44"/>
      <c r="B780" s="69"/>
      <c r="C780" s="75"/>
      <c r="D780" s="188"/>
      <c r="E780" s="189"/>
      <c r="F780" s="189"/>
      <c r="G780" s="189"/>
      <c r="H780" s="190"/>
      <c r="I780" s="39"/>
      <c r="J780" s="42"/>
    </row>
    <row r="781" spans="1:10" ht="12.75">
      <c r="A781" s="44"/>
      <c r="B781" s="69"/>
      <c r="C781" s="75"/>
      <c r="D781" s="188"/>
      <c r="E781" s="189"/>
      <c r="F781" s="189"/>
      <c r="G781" s="189"/>
      <c r="H781" s="190"/>
      <c r="I781" s="39"/>
      <c r="J781" s="42"/>
    </row>
    <row r="782" spans="1:10" ht="12.75">
      <c r="A782" s="44"/>
      <c r="B782" s="69"/>
      <c r="C782" s="75"/>
      <c r="D782" s="188"/>
      <c r="E782" s="189"/>
      <c r="F782" s="189"/>
      <c r="G782" s="189"/>
      <c r="H782" s="190"/>
      <c r="I782" s="39"/>
      <c r="J782" s="42"/>
    </row>
    <row r="783" spans="1:10" ht="12.75">
      <c r="A783" s="44"/>
      <c r="B783" s="69"/>
      <c r="C783" s="75"/>
      <c r="D783" s="188"/>
      <c r="E783" s="189"/>
      <c r="F783" s="189"/>
      <c r="G783" s="189"/>
      <c r="H783" s="190"/>
      <c r="I783" s="39"/>
      <c r="J783" s="42"/>
    </row>
    <row r="784" spans="1:10" ht="12.75">
      <c r="A784" s="44"/>
      <c r="B784" s="69"/>
      <c r="C784" s="75"/>
      <c r="D784" s="188"/>
      <c r="E784" s="189"/>
      <c r="F784" s="189"/>
      <c r="G784" s="189"/>
      <c r="H784" s="190"/>
      <c r="I784" s="39"/>
      <c r="J784" s="42"/>
    </row>
    <row r="785" spans="1:10" ht="12.75">
      <c r="A785" s="44"/>
      <c r="B785" s="69"/>
      <c r="C785" s="75"/>
      <c r="D785" s="188"/>
      <c r="E785" s="189"/>
      <c r="F785" s="189"/>
      <c r="G785" s="189"/>
      <c r="H785" s="190"/>
      <c r="I785" s="39"/>
      <c r="J785" s="42"/>
    </row>
    <row r="786" spans="1:10" ht="12.75">
      <c r="A786" s="44"/>
      <c r="B786" s="69"/>
      <c r="C786" s="75"/>
      <c r="D786" s="188"/>
      <c r="E786" s="189"/>
      <c r="F786" s="189"/>
      <c r="G786" s="189"/>
      <c r="H786" s="190"/>
      <c r="I786" s="39"/>
      <c r="J786" s="42"/>
    </row>
    <row r="787" spans="1:10" ht="12.75">
      <c r="A787" s="44"/>
      <c r="B787" s="69"/>
      <c r="C787" s="75"/>
      <c r="D787" s="188"/>
      <c r="E787" s="189"/>
      <c r="F787" s="189"/>
      <c r="G787" s="189"/>
      <c r="H787" s="190"/>
      <c r="I787" s="39"/>
      <c r="J787" s="42"/>
    </row>
    <row r="788" spans="1:10" ht="12.75">
      <c r="A788" s="44"/>
      <c r="B788" s="69"/>
      <c r="C788" s="75"/>
      <c r="D788" s="188"/>
      <c r="E788" s="189"/>
      <c r="F788" s="189"/>
      <c r="G788" s="189"/>
      <c r="H788" s="190"/>
      <c r="I788" s="39"/>
      <c r="J788" s="42"/>
    </row>
    <row r="789" spans="1:10" ht="12.75">
      <c r="A789" s="44"/>
      <c r="B789" s="69"/>
      <c r="C789" s="75"/>
      <c r="D789" s="188"/>
      <c r="E789" s="189"/>
      <c r="F789" s="189"/>
      <c r="G789" s="189"/>
      <c r="H789" s="190"/>
      <c r="I789" s="39"/>
      <c r="J789" s="42"/>
    </row>
    <row r="790" spans="1:10" ht="12.75">
      <c r="A790" s="44"/>
      <c r="B790" s="69"/>
      <c r="C790" s="75"/>
      <c r="D790" s="188"/>
      <c r="E790" s="189"/>
      <c r="F790" s="189"/>
      <c r="G790" s="189"/>
      <c r="H790" s="190"/>
      <c r="I790" s="39"/>
      <c r="J790" s="42"/>
    </row>
    <row r="791" spans="1:10" ht="12.75">
      <c r="A791" s="44"/>
      <c r="B791" s="69"/>
      <c r="C791" s="75"/>
      <c r="D791" s="188"/>
      <c r="E791" s="189"/>
      <c r="F791" s="189"/>
      <c r="G791" s="189"/>
      <c r="H791" s="190"/>
      <c r="I791" s="39"/>
      <c r="J791" s="42"/>
    </row>
    <row r="792" spans="1:10" ht="12.75">
      <c r="A792" s="44"/>
      <c r="B792" s="69"/>
      <c r="C792" s="75"/>
      <c r="D792" s="188"/>
      <c r="E792" s="189"/>
      <c r="F792" s="189"/>
      <c r="G792" s="189"/>
      <c r="H792" s="190"/>
      <c r="I792" s="39"/>
      <c r="J792" s="42"/>
    </row>
    <row r="793" spans="1:10" ht="12.75">
      <c r="A793" s="44"/>
      <c r="B793" s="69"/>
      <c r="C793" s="75"/>
      <c r="D793" s="188"/>
      <c r="E793" s="189"/>
      <c r="F793" s="189"/>
      <c r="G793" s="189"/>
      <c r="H793" s="190"/>
      <c r="I793" s="39"/>
      <c r="J793" s="42"/>
    </row>
    <row r="794" spans="1:10" ht="12.75">
      <c r="A794" s="44"/>
      <c r="B794" s="69"/>
      <c r="C794" s="75"/>
      <c r="D794" s="188"/>
      <c r="E794" s="189"/>
      <c r="F794" s="189"/>
      <c r="G794" s="189"/>
      <c r="H794" s="190"/>
      <c r="I794" s="39"/>
      <c r="J794" s="42"/>
    </row>
    <row r="795" spans="1:10" ht="12.75">
      <c r="A795" s="44"/>
      <c r="B795" s="69"/>
      <c r="C795" s="75"/>
      <c r="D795" s="188"/>
      <c r="E795" s="189"/>
      <c r="F795" s="189"/>
      <c r="G795" s="189"/>
      <c r="H795" s="190"/>
      <c r="I795" s="39"/>
      <c r="J795" s="42"/>
    </row>
    <row r="796" spans="1:10" ht="12.75">
      <c r="A796" s="44"/>
      <c r="B796" s="69"/>
      <c r="C796" s="75"/>
      <c r="D796" s="188"/>
      <c r="E796" s="189"/>
      <c r="F796" s="189"/>
      <c r="G796" s="189"/>
      <c r="H796" s="190"/>
      <c r="I796" s="39"/>
      <c r="J796" s="42"/>
    </row>
    <row r="797" spans="1:10" ht="12.75">
      <c r="A797" s="44"/>
      <c r="B797" s="69"/>
      <c r="C797" s="75"/>
      <c r="D797" s="188"/>
      <c r="E797" s="189"/>
      <c r="F797" s="189"/>
      <c r="G797" s="189"/>
      <c r="H797" s="190"/>
      <c r="I797" s="39"/>
      <c r="J797" s="42"/>
    </row>
    <row r="798" spans="1:10" ht="12.75">
      <c r="A798" s="44"/>
      <c r="B798" s="69"/>
      <c r="C798" s="75"/>
      <c r="D798" s="188"/>
      <c r="E798" s="189"/>
      <c r="F798" s="189"/>
      <c r="G798" s="189"/>
      <c r="H798" s="190"/>
      <c r="I798" s="39"/>
      <c r="J798" s="42"/>
    </row>
    <row r="799" spans="1:10" ht="12.75">
      <c r="A799" s="44"/>
      <c r="B799" s="69"/>
      <c r="C799" s="75"/>
      <c r="D799" s="188"/>
      <c r="E799" s="189"/>
      <c r="F799" s="189"/>
      <c r="G799" s="189"/>
      <c r="H799" s="190"/>
      <c r="I799" s="39"/>
      <c r="J799" s="42"/>
    </row>
    <row r="800" spans="1:10" ht="12.75">
      <c r="A800" s="44"/>
      <c r="B800" s="69"/>
      <c r="C800" s="75"/>
      <c r="D800" s="188"/>
      <c r="E800" s="189"/>
      <c r="F800" s="189"/>
      <c r="G800" s="189"/>
      <c r="H800" s="190"/>
      <c r="I800" s="39"/>
      <c r="J800" s="42"/>
    </row>
    <row r="801" spans="1:10" ht="12.75">
      <c r="A801" s="44"/>
      <c r="B801" s="69"/>
      <c r="C801" s="75"/>
      <c r="D801" s="188"/>
      <c r="E801" s="189"/>
      <c r="F801" s="189"/>
      <c r="G801" s="189"/>
      <c r="H801" s="190"/>
      <c r="I801" s="39"/>
      <c r="J801" s="42"/>
    </row>
    <row r="802" spans="1:10" ht="12.75">
      <c r="A802" s="44"/>
      <c r="B802" s="69"/>
      <c r="C802" s="75"/>
      <c r="D802" s="188"/>
      <c r="E802" s="189"/>
      <c r="F802" s="189"/>
      <c r="G802" s="189"/>
      <c r="H802" s="190"/>
      <c r="I802" s="39"/>
      <c r="J802" s="42"/>
    </row>
    <row r="803" spans="1:10" ht="12.75">
      <c r="A803" s="44"/>
      <c r="B803" s="69"/>
      <c r="C803" s="75"/>
      <c r="D803" s="188"/>
      <c r="E803" s="189"/>
      <c r="F803" s="189"/>
      <c r="G803" s="189"/>
      <c r="H803" s="190"/>
      <c r="I803" s="39"/>
      <c r="J803" s="42"/>
    </row>
    <row r="804" spans="1:10" ht="12.75">
      <c r="A804" s="44"/>
      <c r="B804" s="69"/>
      <c r="C804" s="75"/>
      <c r="D804" s="188"/>
      <c r="E804" s="189"/>
      <c r="F804" s="189"/>
      <c r="G804" s="189"/>
      <c r="H804" s="190"/>
      <c r="I804" s="39"/>
      <c r="J804" s="42"/>
    </row>
    <row r="805" spans="1:10" ht="12.75">
      <c r="A805" s="44"/>
      <c r="B805" s="69"/>
      <c r="C805" s="75"/>
      <c r="D805" s="188"/>
      <c r="E805" s="189"/>
      <c r="F805" s="189"/>
      <c r="G805" s="189"/>
      <c r="H805" s="190"/>
      <c r="I805" s="39"/>
      <c r="J805" s="42"/>
    </row>
    <row r="806" spans="1:10" ht="12.75">
      <c r="A806" s="44"/>
      <c r="B806" s="69"/>
      <c r="C806" s="75"/>
      <c r="D806" s="188"/>
      <c r="E806" s="189"/>
      <c r="F806" s="189"/>
      <c r="G806" s="189"/>
      <c r="H806" s="190"/>
      <c r="I806" s="39"/>
      <c r="J806" s="42"/>
    </row>
    <row r="807" spans="1:10" ht="12.75">
      <c r="A807" s="44"/>
      <c r="B807" s="69"/>
      <c r="C807" s="75"/>
      <c r="D807" s="188"/>
      <c r="E807" s="189"/>
      <c r="F807" s="189"/>
      <c r="G807" s="189"/>
      <c r="H807" s="190"/>
      <c r="I807" s="39"/>
      <c r="J807" s="42"/>
    </row>
    <row r="808" spans="1:10" ht="12.75">
      <c r="A808" s="44"/>
      <c r="B808" s="69"/>
      <c r="C808" s="75"/>
      <c r="D808" s="188"/>
      <c r="E808" s="189"/>
      <c r="F808" s="189"/>
      <c r="G808" s="189"/>
      <c r="H808" s="190"/>
      <c r="I808" s="39"/>
      <c r="J808" s="42"/>
    </row>
    <row r="809" spans="1:10" ht="12.75">
      <c r="A809" s="44"/>
      <c r="B809" s="69"/>
      <c r="C809" s="75"/>
      <c r="D809" s="188"/>
      <c r="E809" s="189"/>
      <c r="F809" s="189"/>
      <c r="G809" s="189"/>
      <c r="H809" s="190"/>
      <c r="I809" s="39"/>
      <c r="J809" s="42"/>
    </row>
    <row r="810" spans="1:10" ht="12.75">
      <c r="A810" s="44"/>
      <c r="B810" s="69"/>
      <c r="C810" s="75"/>
      <c r="D810" s="188"/>
      <c r="E810" s="189"/>
      <c r="F810" s="189"/>
      <c r="G810" s="189"/>
      <c r="H810" s="190"/>
      <c r="I810" s="39"/>
      <c r="J810" s="42"/>
    </row>
    <row r="811" spans="1:10" ht="12.75">
      <c r="A811" s="44"/>
      <c r="B811" s="69"/>
      <c r="C811" s="75"/>
      <c r="D811" s="188"/>
      <c r="E811" s="189"/>
      <c r="F811" s="189"/>
      <c r="G811" s="189"/>
      <c r="H811" s="190"/>
      <c r="I811" s="39"/>
      <c r="J811" s="42"/>
    </row>
    <row r="812" spans="1:10" ht="12.75">
      <c r="A812" s="44"/>
      <c r="B812" s="69"/>
      <c r="C812" s="75"/>
      <c r="D812" s="188"/>
      <c r="E812" s="189"/>
      <c r="F812" s="189"/>
      <c r="G812" s="189"/>
      <c r="H812" s="190"/>
      <c r="I812" s="39"/>
      <c r="J812" s="42"/>
    </row>
    <row r="813" spans="1:10" ht="12.75">
      <c r="A813" s="44"/>
      <c r="B813" s="69"/>
      <c r="C813" s="75"/>
      <c r="D813" s="188"/>
      <c r="E813" s="189"/>
      <c r="F813" s="189"/>
      <c r="G813" s="189"/>
      <c r="H813" s="190"/>
      <c r="I813" s="39"/>
      <c r="J813" s="42"/>
    </row>
    <row r="814" spans="1:10" ht="12.75">
      <c r="A814" s="44"/>
      <c r="B814" s="69"/>
      <c r="C814" s="75"/>
      <c r="D814" s="188"/>
      <c r="E814" s="189"/>
      <c r="F814" s="189"/>
      <c r="G814" s="189"/>
      <c r="H814" s="190"/>
      <c r="I814" s="39"/>
      <c r="J814" s="42"/>
    </row>
    <row r="815" spans="1:10" ht="12.75">
      <c r="A815" s="44"/>
      <c r="B815" s="69"/>
      <c r="C815" s="75"/>
      <c r="D815" s="188"/>
      <c r="E815" s="189"/>
      <c r="F815" s="189"/>
      <c r="G815" s="189"/>
      <c r="H815" s="190"/>
      <c r="I815" s="39"/>
      <c r="J815" s="42"/>
    </row>
    <row r="816" spans="1:10" ht="12.75">
      <c r="A816" s="44"/>
      <c r="B816" s="69"/>
      <c r="C816" s="75"/>
      <c r="D816" s="188"/>
      <c r="E816" s="189"/>
      <c r="F816" s="189"/>
      <c r="G816" s="189"/>
      <c r="H816" s="190"/>
      <c r="I816" s="39"/>
      <c r="J816" s="42"/>
    </row>
    <row r="817" spans="1:10" ht="12.75">
      <c r="A817" s="44"/>
      <c r="B817" s="69"/>
      <c r="C817" s="75"/>
      <c r="D817" s="188"/>
      <c r="E817" s="189"/>
      <c r="F817" s="189"/>
      <c r="G817" s="189"/>
      <c r="H817" s="190"/>
      <c r="I817" s="39"/>
      <c r="J817" s="42"/>
    </row>
    <row r="818" spans="1:10" ht="12.75">
      <c r="A818" s="44"/>
      <c r="B818" s="69"/>
      <c r="C818" s="75"/>
      <c r="D818" s="188"/>
      <c r="E818" s="189"/>
      <c r="F818" s="189"/>
      <c r="G818" s="189"/>
      <c r="H818" s="190"/>
      <c r="I818" s="39"/>
      <c r="J818" s="42"/>
    </row>
    <row r="819" spans="1:10" ht="12.75">
      <c r="A819" s="44"/>
      <c r="B819" s="69"/>
      <c r="C819" s="75"/>
      <c r="D819" s="188"/>
      <c r="E819" s="189"/>
      <c r="F819" s="189"/>
      <c r="G819" s="189"/>
      <c r="H819" s="190"/>
      <c r="I819" s="39"/>
      <c r="J819" s="42"/>
    </row>
    <row r="820" spans="1:10" ht="12.75">
      <c r="A820" s="44"/>
      <c r="B820" s="69"/>
      <c r="C820" s="75"/>
      <c r="D820" s="188"/>
      <c r="E820" s="189"/>
      <c r="F820" s="189"/>
      <c r="G820" s="189"/>
      <c r="H820" s="190"/>
      <c r="I820" s="39"/>
      <c r="J820" s="42"/>
    </row>
    <row r="821" spans="1:10" ht="12.75">
      <c r="A821" s="44"/>
      <c r="B821" s="69"/>
      <c r="C821" s="75"/>
      <c r="D821" s="188"/>
      <c r="E821" s="189"/>
      <c r="F821" s="189"/>
      <c r="G821" s="189"/>
      <c r="H821" s="190"/>
      <c r="I821" s="39"/>
      <c r="J821" s="42"/>
    </row>
    <row r="822" spans="1:10" ht="12.75">
      <c r="A822" s="44"/>
      <c r="B822" s="69"/>
      <c r="C822" s="75"/>
      <c r="D822" s="188"/>
      <c r="E822" s="189"/>
      <c r="F822" s="189"/>
      <c r="G822" s="189"/>
      <c r="H822" s="190"/>
      <c r="I822" s="39"/>
      <c r="J822" s="42"/>
    </row>
    <row r="823" spans="1:10" ht="12.75">
      <c r="A823" s="44"/>
      <c r="B823" s="69"/>
      <c r="C823" s="75"/>
      <c r="D823" s="188"/>
      <c r="E823" s="189"/>
      <c r="F823" s="189"/>
      <c r="G823" s="189"/>
      <c r="H823" s="190"/>
      <c r="I823" s="39"/>
      <c r="J823" s="42"/>
    </row>
  </sheetData>
  <sheetProtection selectLockedCells="1" selectUnlockedCells="1"/>
  <mergeCells count="821">
    <mergeCell ref="A1:I1"/>
    <mergeCell ref="D25:H25"/>
    <mergeCell ref="J3:J4"/>
    <mergeCell ref="J6:J7"/>
    <mergeCell ref="D12:H12"/>
    <mergeCell ref="D13:H13"/>
    <mergeCell ref="C2:I2"/>
    <mergeCell ref="C3:I3"/>
    <mergeCell ref="C4:I7"/>
    <mergeCell ref="D20:H20"/>
    <mergeCell ref="D31:H31"/>
    <mergeCell ref="D11:H11"/>
    <mergeCell ref="D14:H14"/>
    <mergeCell ref="D15:H15"/>
    <mergeCell ref="D16:H16"/>
    <mergeCell ref="D19:H19"/>
    <mergeCell ref="D17:H17"/>
    <mergeCell ref="D23:H23"/>
    <mergeCell ref="D27:H27"/>
    <mergeCell ref="D28:H28"/>
    <mergeCell ref="D24:H24"/>
    <mergeCell ref="A8:B8"/>
    <mergeCell ref="D8:H8"/>
    <mergeCell ref="D30:H30"/>
    <mergeCell ref="D29:H29"/>
    <mergeCell ref="D26:H26"/>
    <mergeCell ref="D21:H21"/>
    <mergeCell ref="D18:H18"/>
    <mergeCell ref="D41:H41"/>
    <mergeCell ref="D42:H42"/>
    <mergeCell ref="D22:H22"/>
    <mergeCell ref="D36:H36"/>
    <mergeCell ref="D32:H32"/>
    <mergeCell ref="D33:H33"/>
    <mergeCell ref="D34:H34"/>
    <mergeCell ref="D35:H35"/>
    <mergeCell ref="D43:H43"/>
    <mergeCell ref="D37:H37"/>
    <mergeCell ref="D38:H38"/>
    <mergeCell ref="D39:H39"/>
    <mergeCell ref="D40:H40"/>
    <mergeCell ref="D46:H46"/>
    <mergeCell ref="D47:H47"/>
    <mergeCell ref="D48:H48"/>
    <mergeCell ref="D44:H44"/>
    <mergeCell ref="D45:H45"/>
    <mergeCell ref="D49:H49"/>
    <mergeCell ref="D50:H50"/>
    <mergeCell ref="D51:H51"/>
    <mergeCell ref="D52:H52"/>
    <mergeCell ref="D53:H53"/>
    <mergeCell ref="D54:H54"/>
    <mergeCell ref="D55:H55"/>
    <mergeCell ref="D56:H56"/>
    <mergeCell ref="D61:H61"/>
    <mergeCell ref="D62:H62"/>
    <mergeCell ref="D63:H63"/>
    <mergeCell ref="D57:H57"/>
    <mergeCell ref="D58:H58"/>
    <mergeCell ref="D59:H59"/>
    <mergeCell ref="D60:H60"/>
    <mergeCell ref="D64:H64"/>
    <mergeCell ref="D65:H65"/>
    <mergeCell ref="D66:H66"/>
    <mergeCell ref="D67:H67"/>
    <mergeCell ref="D68:H68"/>
    <mergeCell ref="D69:H69"/>
    <mergeCell ref="D70:H70"/>
    <mergeCell ref="D71:H71"/>
    <mergeCell ref="D76:H76"/>
    <mergeCell ref="D72:H72"/>
    <mergeCell ref="D73:H73"/>
    <mergeCell ref="D74:H74"/>
    <mergeCell ref="D75:H75"/>
    <mergeCell ref="D79:H79"/>
    <mergeCell ref="D80:H80"/>
    <mergeCell ref="D81:H81"/>
    <mergeCell ref="D77:H77"/>
    <mergeCell ref="D78:H78"/>
    <mergeCell ref="D83:H83"/>
    <mergeCell ref="D84:H84"/>
    <mergeCell ref="D85:H85"/>
    <mergeCell ref="D82:H82"/>
    <mergeCell ref="D86:H86"/>
    <mergeCell ref="D87:H87"/>
    <mergeCell ref="D88:H88"/>
    <mergeCell ref="D89:H89"/>
    <mergeCell ref="D90:H90"/>
    <mergeCell ref="D91:H91"/>
    <mergeCell ref="D92:H92"/>
    <mergeCell ref="D93:H93"/>
    <mergeCell ref="D94:H94"/>
    <mergeCell ref="D95:H95"/>
    <mergeCell ref="D96:H96"/>
    <mergeCell ref="D97:H97"/>
    <mergeCell ref="D98:H98"/>
    <mergeCell ref="D99:H99"/>
    <mergeCell ref="D100:H100"/>
    <mergeCell ref="D101:H101"/>
    <mergeCell ref="D102:H102"/>
    <mergeCell ref="D103:H103"/>
    <mergeCell ref="D104:H104"/>
    <mergeCell ref="D105:H105"/>
    <mergeCell ref="D106:H106"/>
    <mergeCell ref="D107:H107"/>
    <mergeCell ref="D108:H108"/>
    <mergeCell ref="D109:H109"/>
    <mergeCell ref="D110:H110"/>
    <mergeCell ref="D111:H111"/>
    <mergeCell ref="D112:H112"/>
    <mergeCell ref="D113:H113"/>
    <mergeCell ref="D114:H114"/>
    <mergeCell ref="D115:H115"/>
    <mergeCell ref="D116:H116"/>
    <mergeCell ref="D117:H117"/>
    <mergeCell ref="D118:H118"/>
    <mergeCell ref="D119:H119"/>
    <mergeCell ref="D120:H120"/>
    <mergeCell ref="D121:H121"/>
    <mergeCell ref="D122:H122"/>
    <mergeCell ref="D123:H123"/>
    <mergeCell ref="D124:H124"/>
    <mergeCell ref="D125:H125"/>
    <mergeCell ref="D126:H126"/>
    <mergeCell ref="D127:H127"/>
    <mergeCell ref="D128:H128"/>
    <mergeCell ref="D129:H129"/>
    <mergeCell ref="D130:H130"/>
    <mergeCell ref="D131:H131"/>
    <mergeCell ref="D132:H132"/>
    <mergeCell ref="D133:H133"/>
    <mergeCell ref="D134:H134"/>
    <mergeCell ref="D135:H135"/>
    <mergeCell ref="D136:H136"/>
    <mergeCell ref="D137:H137"/>
    <mergeCell ref="D138:H138"/>
    <mergeCell ref="D139:H139"/>
    <mergeCell ref="D140:H140"/>
    <mergeCell ref="D141:H141"/>
    <mergeCell ref="D142:H142"/>
    <mergeCell ref="D143:H143"/>
    <mergeCell ref="D144:H144"/>
    <mergeCell ref="D145:H145"/>
    <mergeCell ref="D146:H146"/>
    <mergeCell ref="D147:H147"/>
    <mergeCell ref="D148:H148"/>
    <mergeCell ref="D149:H149"/>
    <mergeCell ref="D150:H150"/>
    <mergeCell ref="D151:H151"/>
    <mergeCell ref="D152:H152"/>
    <mergeCell ref="D153:H153"/>
    <mergeCell ref="D154:H154"/>
    <mergeCell ref="D155:H155"/>
    <mergeCell ref="D156:H156"/>
    <mergeCell ref="D157:H157"/>
    <mergeCell ref="D158:H158"/>
    <mergeCell ref="D159:H159"/>
    <mergeCell ref="D160:H160"/>
    <mergeCell ref="D161:H161"/>
    <mergeCell ref="D162:H162"/>
    <mergeCell ref="D163:H163"/>
    <mergeCell ref="D164:H164"/>
    <mergeCell ref="D165:H165"/>
    <mergeCell ref="D166:H166"/>
    <mergeCell ref="D167:H167"/>
    <mergeCell ref="D168:H168"/>
    <mergeCell ref="D169:H169"/>
    <mergeCell ref="D170:H170"/>
    <mergeCell ref="D171:H171"/>
    <mergeCell ref="D172:H172"/>
    <mergeCell ref="D173:H173"/>
    <mergeCell ref="D174:H174"/>
    <mergeCell ref="D175:H175"/>
    <mergeCell ref="D176:H176"/>
    <mergeCell ref="D177:H177"/>
    <mergeCell ref="D178:H178"/>
    <mergeCell ref="D179:H179"/>
    <mergeCell ref="D180:H180"/>
    <mergeCell ref="D181:H181"/>
    <mergeCell ref="D182:H182"/>
    <mergeCell ref="D183:H183"/>
    <mergeCell ref="D184:H184"/>
    <mergeCell ref="D185:H185"/>
    <mergeCell ref="D186:H186"/>
    <mergeCell ref="D187:H187"/>
    <mergeCell ref="D188:H188"/>
    <mergeCell ref="D189:H189"/>
    <mergeCell ref="D190:H190"/>
    <mergeCell ref="D191:H191"/>
    <mergeCell ref="D192:H192"/>
    <mergeCell ref="D193:H193"/>
    <mergeCell ref="D194:H194"/>
    <mergeCell ref="D195:H195"/>
    <mergeCell ref="D196:H196"/>
    <mergeCell ref="D197:H197"/>
    <mergeCell ref="D198:H198"/>
    <mergeCell ref="D199:H199"/>
    <mergeCell ref="D200:H200"/>
    <mergeCell ref="D201:H201"/>
    <mergeCell ref="D202:H202"/>
    <mergeCell ref="D203:H203"/>
    <mergeCell ref="D204:H204"/>
    <mergeCell ref="D205:H205"/>
    <mergeCell ref="D206:H206"/>
    <mergeCell ref="D207:H207"/>
    <mergeCell ref="D208:H208"/>
    <mergeCell ref="D209:H209"/>
    <mergeCell ref="D210:H210"/>
    <mergeCell ref="D211:H211"/>
    <mergeCell ref="D212:H212"/>
    <mergeCell ref="D213:H213"/>
    <mergeCell ref="D214:H214"/>
    <mergeCell ref="D215:H215"/>
    <mergeCell ref="D216:H216"/>
    <mergeCell ref="D217:H217"/>
    <mergeCell ref="D218:H218"/>
    <mergeCell ref="D219:H219"/>
    <mergeCell ref="D220:H220"/>
    <mergeCell ref="D221:H221"/>
    <mergeCell ref="D222:H222"/>
    <mergeCell ref="D223:H223"/>
    <mergeCell ref="D224:H224"/>
    <mergeCell ref="D225:H225"/>
    <mergeCell ref="D226:H226"/>
    <mergeCell ref="D227:H227"/>
    <mergeCell ref="D228:H228"/>
    <mergeCell ref="D229:H229"/>
    <mergeCell ref="D230:H230"/>
    <mergeCell ref="D231:H231"/>
    <mergeCell ref="D232:H232"/>
    <mergeCell ref="D233:H233"/>
    <mergeCell ref="D234:H234"/>
    <mergeCell ref="D235:H235"/>
    <mergeCell ref="D236:H236"/>
    <mergeCell ref="D237:H237"/>
    <mergeCell ref="D238:H238"/>
    <mergeCell ref="D239:H239"/>
    <mergeCell ref="D240:H240"/>
    <mergeCell ref="D241:H241"/>
    <mergeCell ref="D242:H242"/>
    <mergeCell ref="D243:H243"/>
    <mergeCell ref="D244:H244"/>
    <mergeCell ref="D245:H245"/>
    <mergeCell ref="D246:H246"/>
    <mergeCell ref="D247:H247"/>
    <mergeCell ref="D248:H248"/>
    <mergeCell ref="D249:H249"/>
    <mergeCell ref="D250:H250"/>
    <mergeCell ref="D251:H251"/>
    <mergeCell ref="D252:H252"/>
    <mergeCell ref="D253:H253"/>
    <mergeCell ref="D254:H254"/>
    <mergeCell ref="D255:H255"/>
    <mergeCell ref="D256:H256"/>
    <mergeCell ref="D257:H257"/>
    <mergeCell ref="D258:H258"/>
    <mergeCell ref="D259:H259"/>
    <mergeCell ref="D260:H260"/>
    <mergeCell ref="D261:H261"/>
    <mergeCell ref="D262:H262"/>
    <mergeCell ref="D263:H263"/>
    <mergeCell ref="D264:H264"/>
    <mergeCell ref="D265:H265"/>
    <mergeCell ref="D266:H266"/>
    <mergeCell ref="D267:H267"/>
    <mergeCell ref="D268:H268"/>
    <mergeCell ref="D269:H269"/>
    <mergeCell ref="D270:H270"/>
    <mergeCell ref="D271:H271"/>
    <mergeCell ref="D272:H272"/>
    <mergeCell ref="D273:H273"/>
    <mergeCell ref="D274:H274"/>
    <mergeCell ref="D275:H275"/>
    <mergeCell ref="D276:H276"/>
    <mergeCell ref="D277:H277"/>
    <mergeCell ref="D278:H278"/>
    <mergeCell ref="D279:H279"/>
    <mergeCell ref="D280:H280"/>
    <mergeCell ref="D281:H281"/>
    <mergeCell ref="D282:H282"/>
    <mergeCell ref="D283:H283"/>
    <mergeCell ref="D284:H284"/>
    <mergeCell ref="D285:H285"/>
    <mergeCell ref="D286:H286"/>
    <mergeCell ref="D287:H287"/>
    <mergeCell ref="D288:H288"/>
    <mergeCell ref="D289:H289"/>
    <mergeCell ref="D290:H290"/>
    <mergeCell ref="D291:H291"/>
    <mergeCell ref="D292:H292"/>
    <mergeCell ref="D293:H293"/>
    <mergeCell ref="D294:H294"/>
    <mergeCell ref="D295:H295"/>
    <mergeCell ref="D296:H296"/>
    <mergeCell ref="D297:H297"/>
    <mergeCell ref="D298:H298"/>
    <mergeCell ref="D299:H299"/>
    <mergeCell ref="D300:H300"/>
    <mergeCell ref="D301:H301"/>
    <mergeCell ref="D302:H302"/>
    <mergeCell ref="D303:H303"/>
    <mergeCell ref="D304:H304"/>
    <mergeCell ref="D305:H305"/>
    <mergeCell ref="D306:H306"/>
    <mergeCell ref="D307:H307"/>
    <mergeCell ref="D308:H308"/>
    <mergeCell ref="D309:H309"/>
    <mergeCell ref="D310:H310"/>
    <mergeCell ref="D311:H311"/>
    <mergeCell ref="D312:H312"/>
    <mergeCell ref="D313:H313"/>
    <mergeCell ref="D314:H314"/>
    <mergeCell ref="D315:H315"/>
    <mergeCell ref="D316:H316"/>
    <mergeCell ref="D317:H317"/>
    <mergeCell ref="D318:H318"/>
    <mergeCell ref="D319:H319"/>
    <mergeCell ref="D320:H320"/>
    <mergeCell ref="D321:H321"/>
    <mergeCell ref="D322:H322"/>
    <mergeCell ref="D323:H323"/>
    <mergeCell ref="D324:H324"/>
    <mergeCell ref="D325:H325"/>
    <mergeCell ref="D326:H326"/>
    <mergeCell ref="D327:H327"/>
    <mergeCell ref="D328:H328"/>
    <mergeCell ref="D329:H329"/>
    <mergeCell ref="D330:H330"/>
    <mergeCell ref="D331:H331"/>
    <mergeCell ref="D332:H332"/>
    <mergeCell ref="D333:H333"/>
    <mergeCell ref="D334:H334"/>
    <mergeCell ref="D335:H335"/>
    <mergeCell ref="D336:H336"/>
    <mergeCell ref="D337:H337"/>
    <mergeCell ref="D338:H338"/>
    <mergeCell ref="D339:H339"/>
    <mergeCell ref="D340:H340"/>
    <mergeCell ref="D341:H341"/>
    <mergeCell ref="D342:H342"/>
    <mergeCell ref="D343:H343"/>
    <mergeCell ref="D344:H344"/>
    <mergeCell ref="D345:H345"/>
    <mergeCell ref="D346:H346"/>
    <mergeCell ref="D347:H347"/>
    <mergeCell ref="D348:H348"/>
    <mergeCell ref="D349:H349"/>
    <mergeCell ref="D350:H350"/>
    <mergeCell ref="D351:H351"/>
    <mergeCell ref="D352:H352"/>
    <mergeCell ref="D353:H353"/>
    <mergeCell ref="D354:H354"/>
    <mergeCell ref="D355:H355"/>
    <mergeCell ref="D356:H356"/>
    <mergeCell ref="D357:H357"/>
    <mergeCell ref="D358:H358"/>
    <mergeCell ref="D359:H359"/>
    <mergeCell ref="D360:H360"/>
    <mergeCell ref="D361:H361"/>
    <mergeCell ref="D362:H362"/>
    <mergeCell ref="D363:H363"/>
    <mergeCell ref="D364:H364"/>
    <mergeCell ref="D365:H365"/>
    <mergeCell ref="D366:H366"/>
    <mergeCell ref="D367:H367"/>
    <mergeCell ref="D368:H368"/>
    <mergeCell ref="D369:H369"/>
    <mergeCell ref="D370:H370"/>
    <mergeCell ref="D371:H371"/>
    <mergeCell ref="D372:H372"/>
    <mergeCell ref="D373:H373"/>
    <mergeCell ref="D374:H374"/>
    <mergeCell ref="D375:H375"/>
    <mergeCell ref="D376:H376"/>
    <mergeCell ref="D377:H377"/>
    <mergeCell ref="D378:H378"/>
    <mergeCell ref="D379:H379"/>
    <mergeCell ref="D380:H380"/>
    <mergeCell ref="D381:H381"/>
    <mergeCell ref="D382:H382"/>
    <mergeCell ref="D383:H383"/>
    <mergeCell ref="D384:H384"/>
    <mergeCell ref="D385:H385"/>
    <mergeCell ref="D386:H386"/>
    <mergeCell ref="D387:H387"/>
    <mergeCell ref="D388:H388"/>
    <mergeCell ref="D389:H389"/>
    <mergeCell ref="D390:H390"/>
    <mergeCell ref="D391:H391"/>
    <mergeCell ref="D392:H392"/>
    <mergeCell ref="D393:H393"/>
    <mergeCell ref="D394:H394"/>
    <mergeCell ref="D395:H395"/>
    <mergeCell ref="D396:H396"/>
    <mergeCell ref="D397:H397"/>
    <mergeCell ref="D398:H398"/>
    <mergeCell ref="D399:H399"/>
    <mergeCell ref="D400:H400"/>
    <mergeCell ref="D401:H401"/>
    <mergeCell ref="D402:H402"/>
    <mergeCell ref="D403:H403"/>
    <mergeCell ref="D404:H404"/>
    <mergeCell ref="D405:H405"/>
    <mergeCell ref="D406:H406"/>
    <mergeCell ref="D407:H407"/>
    <mergeCell ref="D408:H408"/>
    <mergeCell ref="D409:H409"/>
    <mergeCell ref="D410:H410"/>
    <mergeCell ref="D411:H411"/>
    <mergeCell ref="D412:H412"/>
    <mergeCell ref="D413:H413"/>
    <mergeCell ref="D414:H414"/>
    <mergeCell ref="D415:H415"/>
    <mergeCell ref="D416:H416"/>
    <mergeCell ref="D417:H417"/>
    <mergeCell ref="D418:H418"/>
    <mergeCell ref="D419:H419"/>
    <mergeCell ref="D420:H420"/>
    <mergeCell ref="D421:H421"/>
    <mergeCell ref="D422:H422"/>
    <mergeCell ref="D423:H423"/>
    <mergeCell ref="D424:H424"/>
    <mergeCell ref="D425:H425"/>
    <mergeCell ref="D426:H426"/>
    <mergeCell ref="D427:H427"/>
    <mergeCell ref="D428:H428"/>
    <mergeCell ref="D429:H429"/>
    <mergeCell ref="D430:H430"/>
    <mergeCell ref="D431:H431"/>
    <mergeCell ref="D432:H432"/>
    <mergeCell ref="D433:H433"/>
    <mergeCell ref="D434:H434"/>
    <mergeCell ref="D435:H435"/>
    <mergeCell ref="D436:H436"/>
    <mergeCell ref="D437:H437"/>
    <mergeCell ref="D438:H438"/>
    <mergeCell ref="D439:H439"/>
    <mergeCell ref="D440:H440"/>
    <mergeCell ref="D441:H441"/>
    <mergeCell ref="D442:H442"/>
    <mergeCell ref="D443:H443"/>
    <mergeCell ref="D444:H444"/>
    <mergeCell ref="D445:H445"/>
    <mergeCell ref="D446:H446"/>
    <mergeCell ref="D447:H447"/>
    <mergeCell ref="D448:H448"/>
    <mergeCell ref="D449:H449"/>
    <mergeCell ref="D450:H450"/>
    <mergeCell ref="D451:H451"/>
    <mergeCell ref="D452:H452"/>
    <mergeCell ref="D453:H453"/>
    <mergeCell ref="D454:H454"/>
    <mergeCell ref="D455:H455"/>
    <mergeCell ref="D456:H456"/>
    <mergeCell ref="D457:H457"/>
    <mergeCell ref="D458:H458"/>
    <mergeCell ref="D459:H459"/>
    <mergeCell ref="D460:H460"/>
    <mergeCell ref="D461:H461"/>
    <mergeCell ref="D462:H462"/>
    <mergeCell ref="D463:H463"/>
    <mergeCell ref="D464:H464"/>
    <mergeCell ref="D465:H465"/>
    <mergeCell ref="D466:H466"/>
    <mergeCell ref="D467:H467"/>
    <mergeCell ref="D468:H468"/>
    <mergeCell ref="D469:H469"/>
    <mergeCell ref="D470:H470"/>
    <mergeCell ref="D471:H471"/>
    <mergeCell ref="D472:H472"/>
    <mergeCell ref="D473:H473"/>
    <mergeCell ref="D474:H474"/>
    <mergeCell ref="D475:H475"/>
    <mergeCell ref="D476:H476"/>
    <mergeCell ref="D477:H477"/>
    <mergeCell ref="D478:H478"/>
    <mergeCell ref="D479:H479"/>
    <mergeCell ref="D480:H480"/>
    <mergeCell ref="D481:H481"/>
    <mergeCell ref="D482:H482"/>
    <mergeCell ref="D483:H483"/>
    <mergeCell ref="D484:H484"/>
    <mergeCell ref="D485:H485"/>
    <mergeCell ref="D486:H486"/>
    <mergeCell ref="D487:H487"/>
    <mergeCell ref="D488:H488"/>
    <mergeCell ref="D489:H489"/>
    <mergeCell ref="D490:H490"/>
    <mergeCell ref="D491:H491"/>
    <mergeCell ref="D492:H492"/>
    <mergeCell ref="D493:H493"/>
    <mergeCell ref="D494:H494"/>
    <mergeCell ref="D495:H495"/>
    <mergeCell ref="D496:H496"/>
    <mergeCell ref="D497:H497"/>
    <mergeCell ref="D498:H498"/>
    <mergeCell ref="D499:H499"/>
    <mergeCell ref="D500:H500"/>
    <mergeCell ref="D501:H501"/>
    <mergeCell ref="D502:H502"/>
    <mergeCell ref="D503:H503"/>
    <mergeCell ref="D504:H504"/>
    <mergeCell ref="D505:H505"/>
    <mergeCell ref="D506:H506"/>
    <mergeCell ref="D507:H507"/>
    <mergeCell ref="D508:H508"/>
    <mergeCell ref="D509:H509"/>
    <mergeCell ref="D510:H510"/>
    <mergeCell ref="D511:H511"/>
    <mergeCell ref="D512:H512"/>
    <mergeCell ref="D513:H513"/>
    <mergeCell ref="D514:H514"/>
    <mergeCell ref="D515:H515"/>
    <mergeCell ref="D516:H516"/>
    <mergeCell ref="D517:H517"/>
    <mergeCell ref="D518:H518"/>
    <mergeCell ref="D519:H519"/>
    <mergeCell ref="D520:H520"/>
    <mergeCell ref="D521:H521"/>
    <mergeCell ref="D522:H522"/>
    <mergeCell ref="D523:H523"/>
    <mergeCell ref="D524:H524"/>
    <mergeCell ref="D525:H525"/>
    <mergeCell ref="D526:H526"/>
    <mergeCell ref="D527:H527"/>
    <mergeCell ref="D528:H528"/>
    <mergeCell ref="D529:H529"/>
    <mergeCell ref="D530:H530"/>
    <mergeCell ref="D531:H531"/>
    <mergeCell ref="D532:H532"/>
    <mergeCell ref="D533:H533"/>
    <mergeCell ref="D534:H534"/>
    <mergeCell ref="D535:H535"/>
    <mergeCell ref="D536:H536"/>
    <mergeCell ref="D537:H537"/>
    <mergeCell ref="D538:H538"/>
    <mergeCell ref="D539:H539"/>
    <mergeCell ref="D540:H540"/>
    <mergeCell ref="D541:H541"/>
    <mergeCell ref="D542:H542"/>
    <mergeCell ref="D543:H543"/>
    <mergeCell ref="D544:H544"/>
    <mergeCell ref="D545:H545"/>
    <mergeCell ref="D546:H546"/>
    <mergeCell ref="D547:H547"/>
    <mergeCell ref="D548:H548"/>
    <mergeCell ref="D549:H549"/>
    <mergeCell ref="D550:H550"/>
    <mergeCell ref="D551:H551"/>
    <mergeCell ref="D552:H552"/>
    <mergeCell ref="D553:H553"/>
    <mergeCell ref="D554:H554"/>
    <mergeCell ref="D555:H555"/>
    <mergeCell ref="D556:H556"/>
    <mergeCell ref="D557:H557"/>
    <mergeCell ref="D558:H558"/>
    <mergeCell ref="D559:H559"/>
    <mergeCell ref="D560:H560"/>
    <mergeCell ref="D561:H561"/>
    <mergeCell ref="D562:H562"/>
    <mergeCell ref="D563:H563"/>
    <mergeCell ref="D564:H564"/>
    <mergeCell ref="D565:H565"/>
    <mergeCell ref="D566:H566"/>
    <mergeCell ref="D567:H567"/>
    <mergeCell ref="D568:H568"/>
    <mergeCell ref="D569:H569"/>
    <mergeCell ref="D570:H570"/>
    <mergeCell ref="D571:H571"/>
    <mergeCell ref="D572:H572"/>
    <mergeCell ref="D573:H573"/>
    <mergeCell ref="D574:H574"/>
    <mergeCell ref="D575:H575"/>
    <mergeCell ref="D576:H576"/>
    <mergeCell ref="D577:H577"/>
    <mergeCell ref="D578:H578"/>
    <mergeCell ref="D579:H579"/>
    <mergeCell ref="D580:H580"/>
    <mergeCell ref="D581:H581"/>
    <mergeCell ref="D582:H582"/>
    <mergeCell ref="D583:H583"/>
    <mergeCell ref="D584:H584"/>
    <mergeCell ref="D585:H585"/>
    <mergeCell ref="D586:H586"/>
    <mergeCell ref="D587:H587"/>
    <mergeCell ref="D588:H588"/>
    <mergeCell ref="D589:H589"/>
    <mergeCell ref="D590:H590"/>
    <mergeCell ref="D591:H591"/>
    <mergeCell ref="D592:H592"/>
    <mergeCell ref="D593:H593"/>
    <mergeCell ref="D594:H594"/>
    <mergeCell ref="D595:H595"/>
    <mergeCell ref="D596:H596"/>
    <mergeCell ref="D597:H597"/>
    <mergeCell ref="D598:H598"/>
    <mergeCell ref="D599:H599"/>
    <mergeCell ref="D600:H600"/>
    <mergeCell ref="D601:H601"/>
    <mergeCell ref="D602:H602"/>
    <mergeCell ref="D603:H603"/>
    <mergeCell ref="D604:H604"/>
    <mergeCell ref="D605:H605"/>
    <mergeCell ref="D606:H606"/>
    <mergeCell ref="D607:H607"/>
    <mergeCell ref="D608:H608"/>
    <mergeCell ref="D609:H609"/>
    <mergeCell ref="D610:H610"/>
    <mergeCell ref="D611:H611"/>
    <mergeCell ref="D612:H612"/>
    <mergeCell ref="D613:H613"/>
    <mergeCell ref="D614:H614"/>
    <mergeCell ref="D615:H615"/>
    <mergeCell ref="D616:H616"/>
    <mergeCell ref="D617:H617"/>
    <mergeCell ref="D618:H618"/>
    <mergeCell ref="D619:H619"/>
    <mergeCell ref="D620:H620"/>
    <mergeCell ref="D621:H621"/>
    <mergeCell ref="D622:H622"/>
    <mergeCell ref="D623:H623"/>
    <mergeCell ref="D624:H624"/>
    <mergeCell ref="D625:H625"/>
    <mergeCell ref="D626:H626"/>
    <mergeCell ref="D627:H627"/>
    <mergeCell ref="D628:H628"/>
    <mergeCell ref="D629:H629"/>
    <mergeCell ref="D630:H630"/>
    <mergeCell ref="D631:H631"/>
    <mergeCell ref="D632:H632"/>
    <mergeCell ref="D633:H633"/>
    <mergeCell ref="D634:H634"/>
    <mergeCell ref="D635:H635"/>
    <mergeCell ref="D636:H636"/>
    <mergeCell ref="D637:H637"/>
    <mergeCell ref="D638:H638"/>
    <mergeCell ref="D639:H639"/>
    <mergeCell ref="D640:H640"/>
    <mergeCell ref="D641:H641"/>
    <mergeCell ref="D642:H642"/>
    <mergeCell ref="D643:H643"/>
    <mergeCell ref="D644:H644"/>
    <mergeCell ref="D645:H645"/>
    <mergeCell ref="D646:H646"/>
    <mergeCell ref="D647:H647"/>
    <mergeCell ref="D648:H648"/>
    <mergeCell ref="D649:H649"/>
    <mergeCell ref="D650:H650"/>
    <mergeCell ref="D651:H651"/>
    <mergeCell ref="D652:H652"/>
    <mergeCell ref="D653:H653"/>
    <mergeCell ref="D654:H654"/>
    <mergeCell ref="D655:H655"/>
    <mergeCell ref="D656:H656"/>
    <mergeCell ref="D657:H657"/>
    <mergeCell ref="D658:H658"/>
    <mergeCell ref="D659:H659"/>
    <mergeCell ref="D660:H660"/>
    <mergeCell ref="D661:H661"/>
    <mergeCell ref="D662:H662"/>
    <mergeCell ref="D663:H663"/>
    <mergeCell ref="D664:H664"/>
    <mergeCell ref="D665:H665"/>
    <mergeCell ref="D666:H666"/>
    <mergeCell ref="D667:H667"/>
    <mergeCell ref="D668:H668"/>
    <mergeCell ref="D669:H669"/>
    <mergeCell ref="D670:H670"/>
    <mergeCell ref="D671:H671"/>
    <mergeCell ref="D672:H672"/>
    <mergeCell ref="D673:H673"/>
    <mergeCell ref="D674:H674"/>
    <mergeCell ref="D675:H675"/>
    <mergeCell ref="D676:H676"/>
    <mergeCell ref="D677:H677"/>
    <mergeCell ref="D678:H678"/>
    <mergeCell ref="D679:H679"/>
    <mergeCell ref="D680:H680"/>
    <mergeCell ref="D681:H681"/>
    <mergeCell ref="D682:H682"/>
    <mergeCell ref="D683:H683"/>
    <mergeCell ref="D684:H684"/>
    <mergeCell ref="D685:H685"/>
    <mergeCell ref="D686:H686"/>
    <mergeCell ref="D687:H687"/>
    <mergeCell ref="D688:H688"/>
    <mergeCell ref="D689:H689"/>
    <mergeCell ref="D690:H690"/>
    <mergeCell ref="D691:H691"/>
    <mergeCell ref="D692:H692"/>
    <mergeCell ref="D693:H693"/>
    <mergeCell ref="D694:H694"/>
    <mergeCell ref="D695:H695"/>
    <mergeCell ref="D696:H696"/>
    <mergeCell ref="D697:H697"/>
    <mergeCell ref="D698:H698"/>
    <mergeCell ref="D699:H699"/>
    <mergeCell ref="D700:H700"/>
    <mergeCell ref="D701:H701"/>
    <mergeCell ref="D702:H702"/>
    <mergeCell ref="D703:H703"/>
    <mergeCell ref="D704:H704"/>
    <mergeCell ref="D705:H705"/>
    <mergeCell ref="D706:H706"/>
    <mergeCell ref="D707:H707"/>
    <mergeCell ref="D708:H708"/>
    <mergeCell ref="D709:H709"/>
    <mergeCell ref="D710:H710"/>
    <mergeCell ref="D711:H711"/>
    <mergeCell ref="D712:H712"/>
    <mergeCell ref="D713:H713"/>
    <mergeCell ref="D714:H714"/>
    <mergeCell ref="D715:H715"/>
    <mergeCell ref="D716:H716"/>
    <mergeCell ref="D717:H717"/>
    <mergeCell ref="D718:H718"/>
    <mergeCell ref="D719:H719"/>
    <mergeCell ref="D720:H720"/>
    <mergeCell ref="D721:H721"/>
    <mergeCell ref="D722:H722"/>
    <mergeCell ref="D723:H723"/>
    <mergeCell ref="D724:H724"/>
    <mergeCell ref="D725:H725"/>
    <mergeCell ref="D726:H726"/>
    <mergeCell ref="D727:H727"/>
    <mergeCell ref="D728:H728"/>
    <mergeCell ref="D729:H729"/>
    <mergeCell ref="D730:H730"/>
    <mergeCell ref="D731:H731"/>
    <mergeCell ref="D732:H732"/>
    <mergeCell ref="D733:H733"/>
    <mergeCell ref="D734:H734"/>
    <mergeCell ref="D735:H735"/>
    <mergeCell ref="D736:H736"/>
    <mergeCell ref="D737:H737"/>
    <mergeCell ref="D738:H738"/>
    <mergeCell ref="D739:H739"/>
    <mergeCell ref="D740:H740"/>
    <mergeCell ref="D741:H741"/>
    <mergeCell ref="D742:H742"/>
    <mergeCell ref="D743:H743"/>
    <mergeCell ref="D744:H744"/>
    <mergeCell ref="D745:H745"/>
    <mergeCell ref="D746:H746"/>
    <mergeCell ref="D747:H747"/>
    <mergeCell ref="D748:H748"/>
    <mergeCell ref="D749:H749"/>
    <mergeCell ref="D750:H750"/>
    <mergeCell ref="D751:H751"/>
    <mergeCell ref="D752:H752"/>
    <mergeCell ref="D753:H753"/>
    <mergeCell ref="D754:H754"/>
    <mergeCell ref="D755:H755"/>
    <mergeCell ref="D756:H756"/>
    <mergeCell ref="D757:H757"/>
    <mergeCell ref="D758:H758"/>
    <mergeCell ref="D759:H759"/>
    <mergeCell ref="D760:H760"/>
    <mergeCell ref="D761:H761"/>
    <mergeCell ref="D762:H762"/>
    <mergeCell ref="D763:H763"/>
    <mergeCell ref="D764:H764"/>
    <mergeCell ref="D765:H765"/>
    <mergeCell ref="D766:H766"/>
    <mergeCell ref="D767:H767"/>
    <mergeCell ref="D768:H768"/>
    <mergeCell ref="D769:H769"/>
    <mergeCell ref="D770:H770"/>
    <mergeCell ref="D771:H771"/>
    <mergeCell ref="D772:H772"/>
    <mergeCell ref="D773:H773"/>
    <mergeCell ref="D774:H774"/>
    <mergeCell ref="D775:H775"/>
    <mergeCell ref="D776:H776"/>
    <mergeCell ref="D777:H777"/>
    <mergeCell ref="D778:H778"/>
    <mergeCell ref="D779:H779"/>
    <mergeCell ref="D780:H780"/>
    <mergeCell ref="D781:H781"/>
    <mergeCell ref="D782:H782"/>
    <mergeCell ref="D783:H783"/>
    <mergeCell ref="D784:H784"/>
    <mergeCell ref="D785:H785"/>
    <mergeCell ref="D786:H786"/>
    <mergeCell ref="D787:H787"/>
    <mergeCell ref="D788:H788"/>
    <mergeCell ref="D789:H789"/>
    <mergeCell ref="D790:H790"/>
    <mergeCell ref="D791:H791"/>
    <mergeCell ref="D792:H792"/>
    <mergeCell ref="D793:H793"/>
    <mergeCell ref="D794:H794"/>
    <mergeCell ref="D795:H795"/>
    <mergeCell ref="D796:H796"/>
    <mergeCell ref="D797:H797"/>
    <mergeCell ref="D798:H798"/>
    <mergeCell ref="D799:H799"/>
    <mergeCell ref="D800:H800"/>
    <mergeCell ref="D801:H801"/>
    <mergeCell ref="D802:H802"/>
    <mergeCell ref="D803:H803"/>
    <mergeCell ref="D804:H804"/>
    <mergeCell ref="D805:H805"/>
    <mergeCell ref="D806:H806"/>
    <mergeCell ref="D807:H807"/>
    <mergeCell ref="D808:H808"/>
    <mergeCell ref="D809:H809"/>
    <mergeCell ref="D810:H810"/>
    <mergeCell ref="D811:H811"/>
    <mergeCell ref="D812:H812"/>
    <mergeCell ref="D813:H813"/>
    <mergeCell ref="D814:H814"/>
    <mergeCell ref="D815:H815"/>
    <mergeCell ref="D816:H816"/>
    <mergeCell ref="D817:H817"/>
    <mergeCell ref="D818:H818"/>
    <mergeCell ref="D823:H823"/>
    <mergeCell ref="D819:H819"/>
    <mergeCell ref="D820:H820"/>
    <mergeCell ref="D821:H821"/>
    <mergeCell ref="D822:H822"/>
  </mergeCells>
  <printOptions/>
  <pageMargins left="0.75" right="0.75" top="1" bottom="1" header="0.5" footer="0.5"/>
  <pageSetup horizontalDpi="600" verticalDpi="600" orientation="landscape" scale="64" r:id="rId2"/>
  <ignoredErrors>
    <ignoredError sqref="J3 J6" unlockedFormula="1"/>
  </ignoredErrors>
  <drawing r:id="rId1"/>
</worksheet>
</file>

<file path=xl/worksheets/sheet3.xml><?xml version="1.0" encoding="utf-8"?>
<worksheet xmlns="http://schemas.openxmlformats.org/spreadsheetml/2006/main" xmlns:r="http://schemas.openxmlformats.org/officeDocument/2006/relationships">
  <sheetPr codeName="Sheet3">
    <tabColor indexed="13"/>
  </sheetPr>
  <dimension ref="A1:K2001"/>
  <sheetViews>
    <sheetView zoomScale="85" zoomScaleNormal="85" workbookViewId="0" topLeftCell="A1">
      <selection activeCell="C15" sqref="C15"/>
    </sheetView>
  </sheetViews>
  <sheetFormatPr defaultColWidth="9.140625" defaultRowHeight="12.75"/>
  <cols>
    <col min="1" max="1" width="12.140625" style="72" customWidth="1"/>
    <col min="2" max="2" width="11.28125" style="73" customWidth="1"/>
    <col min="3" max="3" width="52.140625" style="29" customWidth="1"/>
    <col min="4" max="8" width="3.57421875" style="0" customWidth="1"/>
    <col min="9" max="9" width="12.00390625" style="92" customWidth="1"/>
    <col min="10" max="10" width="52.8515625" style="28" customWidth="1"/>
  </cols>
  <sheetData>
    <row r="1" spans="1:10" ht="90.75" customHeight="1" thickBot="1">
      <c r="A1" s="164" t="s">
        <v>770</v>
      </c>
      <c r="B1" s="165"/>
      <c r="C1" s="165"/>
      <c r="D1" s="165"/>
      <c r="E1" s="165"/>
      <c r="F1" s="165"/>
      <c r="G1" s="165"/>
      <c r="H1" s="165"/>
      <c r="I1" s="165"/>
      <c r="J1"/>
    </row>
    <row r="2" spans="3:11" ht="26.25" customHeight="1">
      <c r="C2" s="199" t="s">
        <v>1578</v>
      </c>
      <c r="D2" s="194"/>
      <c r="E2" s="194"/>
      <c r="F2" s="194"/>
      <c r="G2" s="194"/>
      <c r="H2" s="194"/>
      <c r="I2" s="194"/>
      <c r="J2" s="125" t="s">
        <v>942</v>
      </c>
      <c r="K2" s="80"/>
    </row>
    <row r="3" spans="3:11" ht="20.25" customHeight="1">
      <c r="C3" s="200" t="s">
        <v>1136</v>
      </c>
      <c r="D3" s="194"/>
      <c r="E3" s="194"/>
      <c r="F3" s="194"/>
      <c r="G3" s="194"/>
      <c r="H3" s="194"/>
      <c r="I3" s="194"/>
      <c r="J3" s="196">
        <f>CDR!K3</f>
        <v>0</v>
      </c>
      <c r="K3" s="78"/>
    </row>
    <row r="4" spans="3:11" ht="20.25" customHeight="1" thickBot="1">
      <c r="C4" s="201"/>
      <c r="D4" s="202"/>
      <c r="E4" s="202"/>
      <c r="F4" s="202"/>
      <c r="G4" s="202"/>
      <c r="H4" s="202"/>
      <c r="I4" s="202"/>
      <c r="J4" s="197"/>
      <c r="K4" s="78"/>
    </row>
    <row r="5" spans="3:11" ht="20.25" customHeight="1">
      <c r="C5" s="192"/>
      <c r="D5" s="192"/>
      <c r="E5" s="192"/>
      <c r="F5" s="192"/>
      <c r="G5" s="192"/>
      <c r="H5" s="192"/>
      <c r="I5" s="192"/>
      <c r="J5" s="125" t="s">
        <v>943</v>
      </c>
      <c r="K5" s="80"/>
    </row>
    <row r="6" spans="3:11" ht="20.25" customHeight="1">
      <c r="C6" s="192"/>
      <c r="D6" s="192"/>
      <c r="E6" s="192"/>
      <c r="F6" s="192"/>
      <c r="G6" s="192"/>
      <c r="H6" s="192"/>
      <c r="I6" s="192"/>
      <c r="J6" s="198">
        <f>CDR!K6</f>
        <v>0</v>
      </c>
      <c r="K6" s="78"/>
    </row>
    <row r="7" spans="3:11" ht="20.25" customHeight="1" thickBot="1">
      <c r="C7" s="192"/>
      <c r="D7" s="192"/>
      <c r="E7" s="192"/>
      <c r="F7" s="192"/>
      <c r="G7" s="192"/>
      <c r="H7" s="192"/>
      <c r="I7" s="192"/>
      <c r="J7" s="206"/>
      <c r="K7" s="78"/>
    </row>
    <row r="8" spans="1:10" s="9" customFormat="1" ht="15" customHeight="1">
      <c r="A8" s="191"/>
      <c r="B8" s="192"/>
      <c r="C8" s="123"/>
      <c r="D8" s="193" t="s">
        <v>1274</v>
      </c>
      <c r="E8" s="194"/>
      <c r="F8" s="194"/>
      <c r="G8" s="194"/>
      <c r="H8" s="195"/>
      <c r="I8" s="124"/>
      <c r="J8" s="30"/>
    </row>
    <row r="9" spans="1:10" s="9" customFormat="1" ht="12.75" customHeight="1">
      <c r="A9" s="122"/>
      <c r="B9" s="74"/>
      <c r="C9" s="131"/>
      <c r="D9" s="132"/>
      <c r="E9" s="56"/>
      <c r="F9" s="56"/>
      <c r="G9" s="56"/>
      <c r="H9" s="133"/>
      <c r="I9" s="134" t="s">
        <v>1343</v>
      </c>
      <c r="J9" s="30"/>
    </row>
    <row r="10" spans="1:10" ht="18.75" customHeight="1">
      <c r="A10" s="94" t="s">
        <v>555</v>
      </c>
      <c r="B10" s="34" t="s">
        <v>1408</v>
      </c>
      <c r="C10" s="138" t="s">
        <v>405</v>
      </c>
      <c r="D10" s="3" t="s">
        <v>1621</v>
      </c>
      <c r="E10" s="4" t="s">
        <v>1622</v>
      </c>
      <c r="F10" s="5" t="s">
        <v>1623</v>
      </c>
      <c r="G10" s="33" t="s">
        <v>1624</v>
      </c>
      <c r="H10" s="7" t="s">
        <v>1625</v>
      </c>
      <c r="I10" s="40" t="s">
        <v>1620</v>
      </c>
      <c r="J10" s="41" t="s">
        <v>1342</v>
      </c>
    </row>
    <row r="11" spans="1:10" ht="51">
      <c r="A11" s="71"/>
      <c r="B11" s="69" t="s">
        <v>852</v>
      </c>
      <c r="C11" s="75" t="s">
        <v>541</v>
      </c>
      <c r="D11" s="203" t="s">
        <v>1622</v>
      </c>
      <c r="E11" s="204"/>
      <c r="F11" s="204"/>
      <c r="G11" s="204"/>
      <c r="H11" s="205"/>
      <c r="I11" s="93" t="s">
        <v>1263</v>
      </c>
      <c r="J11" s="42"/>
    </row>
    <row r="12" spans="1:10" ht="12.75">
      <c r="A12" s="71"/>
      <c r="B12" s="69"/>
      <c r="C12" s="75"/>
      <c r="D12" s="203"/>
      <c r="E12" s="204"/>
      <c r="F12" s="204"/>
      <c r="G12" s="204"/>
      <c r="H12" s="205"/>
      <c r="I12" s="93"/>
      <c r="J12" s="42"/>
    </row>
    <row r="13" spans="1:10" ht="12.75">
      <c r="A13" s="71"/>
      <c r="B13" s="69"/>
      <c r="C13" s="75"/>
      <c r="D13" s="203"/>
      <c r="E13" s="204"/>
      <c r="F13" s="204"/>
      <c r="G13" s="204"/>
      <c r="H13" s="205"/>
      <c r="I13" s="93"/>
      <c r="J13" s="42"/>
    </row>
    <row r="14" spans="1:10" ht="12.75">
      <c r="A14" s="71"/>
      <c r="B14" s="69"/>
      <c r="C14" s="75"/>
      <c r="D14" s="203"/>
      <c r="E14" s="204"/>
      <c r="F14" s="204"/>
      <c r="G14" s="204"/>
      <c r="H14" s="205"/>
      <c r="I14" s="93"/>
      <c r="J14" s="42"/>
    </row>
    <row r="15" spans="1:10" ht="12.75">
      <c r="A15" s="71"/>
      <c r="B15" s="69"/>
      <c r="C15" s="75"/>
      <c r="D15" s="203"/>
      <c r="E15" s="204"/>
      <c r="F15" s="204"/>
      <c r="G15" s="204"/>
      <c r="H15" s="205"/>
      <c r="I15" s="93"/>
      <c r="J15" s="42"/>
    </row>
    <row r="16" spans="1:10" ht="12.75">
      <c r="A16" s="71"/>
      <c r="B16" s="69"/>
      <c r="C16" s="75"/>
      <c r="D16" s="203"/>
      <c r="E16" s="204"/>
      <c r="F16" s="204"/>
      <c r="G16" s="204"/>
      <c r="H16" s="205"/>
      <c r="I16" s="93"/>
      <c r="J16" s="42"/>
    </row>
    <row r="17" spans="1:10" ht="12.75">
      <c r="A17" s="71"/>
      <c r="B17" s="69"/>
      <c r="C17" s="75"/>
      <c r="D17" s="203"/>
      <c r="E17" s="204"/>
      <c r="F17" s="204"/>
      <c r="G17" s="204"/>
      <c r="H17" s="205"/>
      <c r="I17" s="93"/>
      <c r="J17" s="42"/>
    </row>
    <row r="18" spans="1:10" ht="12.75">
      <c r="A18" s="71"/>
      <c r="B18" s="69"/>
      <c r="C18" s="75"/>
      <c r="D18" s="203"/>
      <c r="E18" s="204"/>
      <c r="F18" s="204"/>
      <c r="G18" s="204"/>
      <c r="H18" s="205"/>
      <c r="I18" s="93"/>
      <c r="J18" s="42"/>
    </row>
    <row r="19" spans="1:10" ht="12.75">
      <c r="A19" s="71"/>
      <c r="B19" s="69"/>
      <c r="C19" s="75"/>
      <c r="D19" s="203"/>
      <c r="E19" s="204"/>
      <c r="F19" s="204"/>
      <c r="G19" s="204"/>
      <c r="H19" s="205"/>
      <c r="I19" s="93"/>
      <c r="J19" s="42"/>
    </row>
    <row r="20" spans="1:10" ht="12.75">
      <c r="A20" s="71"/>
      <c r="B20" s="69"/>
      <c r="C20" s="75"/>
      <c r="D20" s="203"/>
      <c r="E20" s="204"/>
      <c r="F20" s="204"/>
      <c r="G20" s="204"/>
      <c r="H20" s="205"/>
      <c r="I20" s="93"/>
      <c r="J20" s="42"/>
    </row>
    <row r="21" spans="1:10" ht="12.75">
      <c r="A21" s="71"/>
      <c r="B21" s="69"/>
      <c r="C21" s="75"/>
      <c r="D21" s="203"/>
      <c r="E21" s="204"/>
      <c r="F21" s="204"/>
      <c r="G21" s="204"/>
      <c r="H21" s="205"/>
      <c r="I21" s="93"/>
      <c r="J21" s="42"/>
    </row>
    <row r="22" spans="1:10" ht="12.75">
      <c r="A22" s="71"/>
      <c r="B22" s="69"/>
      <c r="C22" s="75"/>
      <c r="D22" s="203"/>
      <c r="E22" s="204"/>
      <c r="F22" s="204"/>
      <c r="G22" s="204"/>
      <c r="H22" s="205"/>
      <c r="I22" s="93"/>
      <c r="J22" s="42"/>
    </row>
    <row r="23" spans="1:10" ht="12.75">
      <c r="A23" s="71"/>
      <c r="B23" s="69"/>
      <c r="C23" s="75"/>
      <c r="D23" s="203"/>
      <c r="E23" s="204"/>
      <c r="F23" s="204"/>
      <c r="G23" s="204"/>
      <c r="H23" s="205"/>
      <c r="I23" s="93"/>
      <c r="J23" s="42"/>
    </row>
    <row r="24" spans="1:10" ht="12.75">
      <c r="A24" s="71"/>
      <c r="B24" s="69"/>
      <c r="C24" s="75"/>
      <c r="D24" s="203"/>
      <c r="E24" s="204"/>
      <c r="F24" s="204"/>
      <c r="G24" s="204"/>
      <c r="H24" s="205"/>
      <c r="I24" s="93"/>
      <c r="J24" s="42"/>
    </row>
    <row r="25" spans="1:10" ht="12.75">
      <c r="A25" s="71"/>
      <c r="B25" s="69"/>
      <c r="C25" s="75"/>
      <c r="D25" s="203"/>
      <c r="E25" s="204"/>
      <c r="F25" s="204"/>
      <c r="G25" s="204"/>
      <c r="H25" s="205"/>
      <c r="I25" s="93"/>
      <c r="J25" s="42"/>
    </row>
    <row r="26" spans="1:10" ht="12.75">
      <c r="A26" s="71"/>
      <c r="B26" s="69"/>
      <c r="C26" s="75"/>
      <c r="D26" s="203"/>
      <c r="E26" s="204"/>
      <c r="F26" s="204"/>
      <c r="G26" s="204"/>
      <c r="H26" s="205"/>
      <c r="I26" s="93"/>
      <c r="J26" s="42"/>
    </row>
    <row r="27" spans="1:10" ht="12.75">
      <c r="A27" s="71"/>
      <c r="B27" s="69"/>
      <c r="C27" s="75"/>
      <c r="D27" s="203"/>
      <c r="E27" s="204"/>
      <c r="F27" s="204"/>
      <c r="G27" s="204"/>
      <c r="H27" s="205"/>
      <c r="I27" s="93"/>
      <c r="J27" s="42"/>
    </row>
    <row r="28" spans="1:10" ht="12.75">
      <c r="A28" s="71"/>
      <c r="B28" s="69"/>
      <c r="C28" s="75"/>
      <c r="D28" s="203"/>
      <c r="E28" s="204"/>
      <c r="F28" s="204"/>
      <c r="G28" s="204"/>
      <c r="H28" s="205"/>
      <c r="I28" s="93"/>
      <c r="J28" s="42"/>
    </row>
    <row r="29" spans="1:10" ht="12.75">
      <c r="A29" s="71"/>
      <c r="B29" s="69"/>
      <c r="C29" s="75"/>
      <c r="D29" s="203"/>
      <c r="E29" s="204"/>
      <c r="F29" s="204"/>
      <c r="G29" s="204"/>
      <c r="H29" s="205"/>
      <c r="I29" s="93"/>
      <c r="J29" s="42"/>
    </row>
    <row r="30" spans="1:10" ht="12.75">
      <c r="A30" s="71"/>
      <c r="B30" s="69"/>
      <c r="C30" s="75"/>
      <c r="D30" s="203"/>
      <c r="E30" s="204"/>
      <c r="F30" s="204"/>
      <c r="G30" s="204"/>
      <c r="H30" s="205"/>
      <c r="I30" s="93"/>
      <c r="J30" s="42"/>
    </row>
    <row r="31" spans="1:10" ht="12.75">
      <c r="A31" s="71"/>
      <c r="B31" s="69"/>
      <c r="C31" s="75"/>
      <c r="D31" s="203"/>
      <c r="E31" s="204"/>
      <c r="F31" s="204"/>
      <c r="G31" s="204"/>
      <c r="H31" s="205"/>
      <c r="I31" s="93"/>
      <c r="J31" s="42"/>
    </row>
    <row r="32" spans="1:10" ht="12.75">
      <c r="A32" s="71"/>
      <c r="B32" s="69"/>
      <c r="C32" s="75"/>
      <c r="D32" s="203"/>
      <c r="E32" s="204"/>
      <c r="F32" s="204"/>
      <c r="G32" s="204"/>
      <c r="H32" s="205"/>
      <c r="I32" s="93"/>
      <c r="J32" s="42"/>
    </row>
    <row r="33" spans="1:10" ht="12.75">
      <c r="A33" s="71"/>
      <c r="B33" s="69"/>
      <c r="C33" s="75"/>
      <c r="D33" s="203"/>
      <c r="E33" s="204"/>
      <c r="F33" s="204"/>
      <c r="G33" s="204"/>
      <c r="H33" s="205"/>
      <c r="I33" s="93"/>
      <c r="J33" s="42"/>
    </row>
    <row r="34" spans="1:10" ht="12.75">
      <c r="A34" s="71"/>
      <c r="B34" s="69"/>
      <c r="C34" s="75"/>
      <c r="D34" s="203"/>
      <c r="E34" s="204"/>
      <c r="F34" s="204"/>
      <c r="G34" s="204"/>
      <c r="H34" s="205"/>
      <c r="I34" s="93"/>
      <c r="J34" s="42"/>
    </row>
    <row r="35" spans="1:10" ht="12.75">
      <c r="A35" s="71"/>
      <c r="B35" s="69"/>
      <c r="C35" s="75"/>
      <c r="D35" s="203"/>
      <c r="E35" s="204"/>
      <c r="F35" s="204"/>
      <c r="G35" s="204"/>
      <c r="H35" s="205"/>
      <c r="I35" s="93"/>
      <c r="J35" s="42"/>
    </row>
    <row r="36" spans="1:10" ht="12.75">
      <c r="A36" s="71"/>
      <c r="B36" s="69"/>
      <c r="C36" s="75"/>
      <c r="D36" s="203"/>
      <c r="E36" s="204"/>
      <c r="F36" s="204"/>
      <c r="G36" s="204"/>
      <c r="H36" s="205"/>
      <c r="I36" s="93"/>
      <c r="J36" s="42"/>
    </row>
    <row r="37" spans="1:10" ht="12.75">
      <c r="A37" s="71"/>
      <c r="B37" s="69"/>
      <c r="C37" s="75"/>
      <c r="D37" s="203"/>
      <c r="E37" s="204"/>
      <c r="F37" s="204"/>
      <c r="G37" s="204"/>
      <c r="H37" s="205"/>
      <c r="I37" s="93"/>
      <c r="J37" s="42"/>
    </row>
    <row r="38" spans="1:10" ht="12.75">
      <c r="A38" s="71"/>
      <c r="B38" s="69"/>
      <c r="C38" s="75"/>
      <c r="D38" s="203"/>
      <c r="E38" s="204"/>
      <c r="F38" s="204"/>
      <c r="G38" s="204"/>
      <c r="H38" s="205"/>
      <c r="I38" s="93"/>
      <c r="J38" s="42"/>
    </row>
    <row r="39" spans="1:10" ht="12.75">
      <c r="A39" s="71"/>
      <c r="B39" s="69"/>
      <c r="C39" s="75"/>
      <c r="D39" s="203"/>
      <c r="E39" s="204"/>
      <c r="F39" s="204"/>
      <c r="G39" s="204"/>
      <c r="H39" s="205"/>
      <c r="I39" s="93"/>
      <c r="J39" s="42"/>
    </row>
    <row r="40" spans="1:10" ht="12.75">
      <c r="A40" s="71"/>
      <c r="B40" s="69"/>
      <c r="C40" s="75"/>
      <c r="D40" s="203"/>
      <c r="E40" s="204"/>
      <c r="F40" s="204"/>
      <c r="G40" s="204"/>
      <c r="H40" s="205"/>
      <c r="I40" s="93"/>
      <c r="J40" s="42"/>
    </row>
    <row r="41" spans="1:10" ht="12.75">
      <c r="A41" s="71"/>
      <c r="B41" s="69"/>
      <c r="C41" s="75"/>
      <c r="D41" s="203"/>
      <c r="E41" s="204"/>
      <c r="F41" s="204"/>
      <c r="G41" s="204"/>
      <c r="H41" s="205"/>
      <c r="I41" s="93"/>
      <c r="J41" s="42"/>
    </row>
    <row r="42" spans="1:10" ht="12.75">
      <c r="A42" s="71"/>
      <c r="B42" s="69"/>
      <c r="C42" s="75"/>
      <c r="D42" s="203"/>
      <c r="E42" s="204"/>
      <c r="F42" s="204"/>
      <c r="G42" s="204"/>
      <c r="H42" s="205"/>
      <c r="I42" s="93"/>
      <c r="J42" s="42"/>
    </row>
    <row r="43" spans="1:10" ht="12.75">
      <c r="A43" s="71"/>
      <c r="B43" s="69"/>
      <c r="C43" s="75"/>
      <c r="D43" s="203"/>
      <c r="E43" s="204"/>
      <c r="F43" s="204"/>
      <c r="G43" s="204"/>
      <c r="H43" s="205"/>
      <c r="I43" s="93"/>
      <c r="J43" s="42"/>
    </row>
    <row r="44" spans="1:10" ht="12.75">
      <c r="A44" s="71"/>
      <c r="B44" s="69"/>
      <c r="C44" s="75"/>
      <c r="D44" s="203"/>
      <c r="E44" s="204"/>
      <c r="F44" s="204"/>
      <c r="G44" s="204"/>
      <c r="H44" s="205"/>
      <c r="I44" s="93"/>
      <c r="J44" s="42"/>
    </row>
    <row r="45" spans="1:10" ht="12.75">
      <c r="A45" s="71"/>
      <c r="B45" s="69"/>
      <c r="C45" s="75"/>
      <c r="D45" s="203"/>
      <c r="E45" s="204"/>
      <c r="F45" s="204"/>
      <c r="G45" s="204"/>
      <c r="H45" s="205"/>
      <c r="I45" s="93"/>
      <c r="J45" s="42"/>
    </row>
    <row r="46" spans="1:10" ht="12.75">
      <c r="A46" s="71"/>
      <c r="B46" s="69"/>
      <c r="C46" s="75"/>
      <c r="D46" s="203"/>
      <c r="E46" s="204"/>
      <c r="F46" s="204"/>
      <c r="G46" s="204"/>
      <c r="H46" s="205"/>
      <c r="I46" s="93"/>
      <c r="J46" s="42"/>
    </row>
    <row r="47" spans="1:10" ht="12.75">
      <c r="A47" s="71"/>
      <c r="B47" s="69"/>
      <c r="C47" s="75"/>
      <c r="D47" s="203"/>
      <c r="E47" s="204"/>
      <c r="F47" s="204"/>
      <c r="G47" s="204"/>
      <c r="H47" s="205"/>
      <c r="I47" s="93"/>
      <c r="J47" s="42"/>
    </row>
    <row r="48" spans="1:10" ht="12.75">
      <c r="A48" s="71"/>
      <c r="B48" s="69"/>
      <c r="C48" s="75"/>
      <c r="D48" s="203"/>
      <c r="E48" s="204"/>
      <c r="F48" s="204"/>
      <c r="G48" s="204"/>
      <c r="H48" s="205"/>
      <c r="I48" s="93"/>
      <c r="J48" s="42"/>
    </row>
    <row r="49" spans="1:10" ht="12.75">
      <c r="A49" s="71"/>
      <c r="B49" s="69"/>
      <c r="C49" s="75"/>
      <c r="D49" s="203"/>
      <c r="E49" s="204"/>
      <c r="F49" s="204"/>
      <c r="G49" s="204"/>
      <c r="H49" s="205"/>
      <c r="I49" s="93"/>
      <c r="J49" s="42"/>
    </row>
    <row r="50" spans="1:10" ht="12.75">
      <c r="A50" s="71"/>
      <c r="B50" s="69"/>
      <c r="C50" s="75"/>
      <c r="D50" s="203"/>
      <c r="E50" s="204"/>
      <c r="F50" s="204"/>
      <c r="G50" s="204"/>
      <c r="H50" s="205"/>
      <c r="I50" s="93"/>
      <c r="J50" s="42"/>
    </row>
    <row r="51" spans="1:10" ht="12.75">
      <c r="A51" s="71"/>
      <c r="B51" s="69"/>
      <c r="C51" s="75"/>
      <c r="D51" s="203"/>
      <c r="E51" s="204"/>
      <c r="F51" s="204"/>
      <c r="G51" s="204"/>
      <c r="H51" s="205"/>
      <c r="I51" s="93"/>
      <c r="J51" s="42"/>
    </row>
    <row r="52" spans="1:10" ht="12.75">
      <c r="A52" s="71"/>
      <c r="B52" s="69"/>
      <c r="C52" s="75"/>
      <c r="D52" s="203"/>
      <c r="E52" s="204"/>
      <c r="F52" s="204"/>
      <c r="G52" s="204"/>
      <c r="H52" s="205"/>
      <c r="I52" s="93"/>
      <c r="J52" s="42"/>
    </row>
    <row r="53" spans="1:10" ht="12.75">
      <c r="A53" s="71"/>
      <c r="B53" s="69"/>
      <c r="C53" s="75"/>
      <c r="D53" s="203"/>
      <c r="E53" s="204"/>
      <c r="F53" s="204"/>
      <c r="G53" s="204"/>
      <c r="H53" s="205"/>
      <c r="I53" s="93"/>
      <c r="J53" s="42"/>
    </row>
    <row r="54" spans="1:10" ht="12.75">
      <c r="A54" s="71"/>
      <c r="B54" s="69"/>
      <c r="C54" s="75"/>
      <c r="D54" s="203"/>
      <c r="E54" s="204"/>
      <c r="F54" s="204"/>
      <c r="G54" s="204"/>
      <c r="H54" s="205"/>
      <c r="I54" s="93"/>
      <c r="J54" s="42"/>
    </row>
    <row r="55" spans="1:10" ht="12.75">
      <c r="A55" s="71"/>
      <c r="B55" s="69"/>
      <c r="C55" s="75"/>
      <c r="D55" s="203"/>
      <c r="E55" s="204"/>
      <c r="F55" s="204"/>
      <c r="G55" s="204"/>
      <c r="H55" s="205"/>
      <c r="I55" s="93"/>
      <c r="J55" s="42"/>
    </row>
    <row r="56" spans="1:10" ht="12.75">
      <c r="A56" s="71"/>
      <c r="B56" s="69"/>
      <c r="C56" s="75"/>
      <c r="D56" s="203"/>
      <c r="E56" s="204"/>
      <c r="F56" s="204"/>
      <c r="G56" s="204"/>
      <c r="H56" s="205"/>
      <c r="I56" s="93"/>
      <c r="J56" s="42"/>
    </row>
    <row r="57" spans="1:10" ht="12.75">
      <c r="A57" s="71"/>
      <c r="B57" s="69"/>
      <c r="C57" s="75"/>
      <c r="D57" s="203"/>
      <c r="E57" s="204"/>
      <c r="F57" s="204"/>
      <c r="G57" s="204"/>
      <c r="H57" s="205"/>
      <c r="I57" s="93"/>
      <c r="J57" s="42"/>
    </row>
    <row r="58" spans="1:10" ht="12.75">
      <c r="A58" s="71"/>
      <c r="B58" s="69"/>
      <c r="C58" s="75"/>
      <c r="D58" s="203"/>
      <c r="E58" s="204"/>
      <c r="F58" s="204"/>
      <c r="G58" s="204"/>
      <c r="H58" s="205"/>
      <c r="I58" s="93"/>
      <c r="J58" s="42"/>
    </row>
    <row r="59" spans="1:10" ht="12.75">
      <c r="A59" s="71"/>
      <c r="B59" s="69"/>
      <c r="C59" s="75"/>
      <c r="D59" s="203"/>
      <c r="E59" s="204"/>
      <c r="F59" s="204"/>
      <c r="G59" s="204"/>
      <c r="H59" s="205"/>
      <c r="I59" s="93"/>
      <c r="J59" s="42"/>
    </row>
    <row r="60" spans="1:10" ht="12.75">
      <c r="A60" s="71"/>
      <c r="B60" s="69"/>
      <c r="C60" s="75"/>
      <c r="D60" s="203"/>
      <c r="E60" s="204"/>
      <c r="F60" s="204"/>
      <c r="G60" s="204"/>
      <c r="H60" s="205"/>
      <c r="I60" s="93"/>
      <c r="J60" s="42"/>
    </row>
    <row r="61" spans="1:10" ht="12.75">
      <c r="A61" s="71"/>
      <c r="B61" s="69"/>
      <c r="C61" s="75"/>
      <c r="D61" s="203"/>
      <c r="E61" s="204"/>
      <c r="F61" s="204"/>
      <c r="G61" s="204"/>
      <c r="H61" s="205"/>
      <c r="I61" s="93"/>
      <c r="J61" s="42"/>
    </row>
    <row r="62" spans="1:10" ht="12.75">
      <c r="A62" s="71"/>
      <c r="B62" s="69"/>
      <c r="C62" s="75"/>
      <c r="D62" s="203"/>
      <c r="E62" s="204"/>
      <c r="F62" s="204"/>
      <c r="G62" s="204"/>
      <c r="H62" s="205"/>
      <c r="I62" s="93"/>
      <c r="J62" s="42"/>
    </row>
    <row r="63" spans="1:10" ht="12.75">
      <c r="A63" s="71"/>
      <c r="B63" s="69"/>
      <c r="C63" s="75"/>
      <c r="D63" s="203"/>
      <c r="E63" s="204"/>
      <c r="F63" s="204"/>
      <c r="G63" s="204"/>
      <c r="H63" s="205"/>
      <c r="I63" s="93"/>
      <c r="J63" s="42"/>
    </row>
    <row r="64" spans="1:10" ht="12.75">
      <c r="A64" s="71"/>
      <c r="B64" s="69"/>
      <c r="C64" s="75"/>
      <c r="D64" s="203"/>
      <c r="E64" s="204"/>
      <c r="F64" s="204"/>
      <c r="G64" s="204"/>
      <c r="H64" s="205"/>
      <c r="I64" s="93"/>
      <c r="J64" s="42"/>
    </row>
    <row r="65" spans="1:10" ht="12.75">
      <c r="A65" s="71"/>
      <c r="B65" s="69"/>
      <c r="C65" s="75"/>
      <c r="D65" s="203"/>
      <c r="E65" s="204"/>
      <c r="F65" s="204"/>
      <c r="G65" s="204"/>
      <c r="H65" s="205"/>
      <c r="I65" s="93"/>
      <c r="J65" s="42"/>
    </row>
    <row r="66" spans="1:10" ht="12.75">
      <c r="A66" s="71"/>
      <c r="B66" s="69"/>
      <c r="C66" s="75"/>
      <c r="D66" s="203"/>
      <c r="E66" s="204"/>
      <c r="F66" s="204"/>
      <c r="G66" s="204"/>
      <c r="H66" s="205"/>
      <c r="I66" s="93"/>
      <c r="J66" s="42"/>
    </row>
    <row r="67" spans="1:10" ht="12.75">
      <c r="A67" s="71"/>
      <c r="B67" s="69"/>
      <c r="C67" s="75"/>
      <c r="D67" s="203"/>
      <c r="E67" s="204"/>
      <c r="F67" s="204"/>
      <c r="G67" s="204"/>
      <c r="H67" s="205"/>
      <c r="I67" s="93"/>
      <c r="J67" s="42"/>
    </row>
    <row r="68" spans="1:10" ht="12.75">
      <c r="A68" s="71"/>
      <c r="B68" s="69"/>
      <c r="C68" s="75"/>
      <c r="D68" s="203"/>
      <c r="E68" s="204"/>
      <c r="F68" s="204"/>
      <c r="G68" s="204"/>
      <c r="H68" s="205"/>
      <c r="I68" s="93"/>
      <c r="J68" s="42"/>
    </row>
    <row r="69" spans="1:10" ht="12.75">
      <c r="A69" s="71"/>
      <c r="B69" s="69"/>
      <c r="C69" s="75"/>
      <c r="D69" s="203"/>
      <c r="E69" s="204"/>
      <c r="F69" s="204"/>
      <c r="G69" s="204"/>
      <c r="H69" s="205"/>
      <c r="I69" s="93"/>
      <c r="J69" s="42"/>
    </row>
    <row r="70" spans="1:10" ht="12.75">
      <c r="A70" s="71"/>
      <c r="B70" s="69"/>
      <c r="C70" s="75"/>
      <c r="D70" s="203"/>
      <c r="E70" s="204"/>
      <c r="F70" s="204"/>
      <c r="G70" s="204"/>
      <c r="H70" s="205"/>
      <c r="I70" s="93"/>
      <c r="J70" s="42"/>
    </row>
    <row r="71" spans="1:10" ht="12.75">
      <c r="A71" s="71"/>
      <c r="B71" s="69"/>
      <c r="C71" s="75"/>
      <c r="D71" s="203"/>
      <c r="E71" s="204"/>
      <c r="F71" s="204"/>
      <c r="G71" s="204"/>
      <c r="H71" s="205"/>
      <c r="I71" s="93"/>
      <c r="J71" s="42"/>
    </row>
    <row r="72" spans="1:10" ht="12.75">
      <c r="A72" s="71"/>
      <c r="B72" s="69"/>
      <c r="C72" s="75"/>
      <c r="D72" s="203"/>
      <c r="E72" s="204"/>
      <c r="F72" s="204"/>
      <c r="G72" s="204"/>
      <c r="H72" s="205"/>
      <c r="I72" s="93"/>
      <c r="J72" s="42"/>
    </row>
    <row r="73" spans="1:10" ht="12.75">
      <c r="A73" s="71"/>
      <c r="B73" s="69"/>
      <c r="C73" s="75"/>
      <c r="D73" s="203"/>
      <c r="E73" s="204"/>
      <c r="F73" s="204"/>
      <c r="G73" s="204"/>
      <c r="H73" s="205"/>
      <c r="I73" s="93"/>
      <c r="J73" s="42"/>
    </row>
    <row r="74" spans="1:10" ht="12.75">
      <c r="A74" s="71"/>
      <c r="B74" s="69"/>
      <c r="C74" s="75"/>
      <c r="D74" s="203"/>
      <c r="E74" s="204"/>
      <c r="F74" s="204"/>
      <c r="G74" s="204"/>
      <c r="H74" s="205"/>
      <c r="I74" s="93"/>
      <c r="J74" s="42"/>
    </row>
    <row r="75" spans="1:10" ht="12.75">
      <c r="A75" s="71"/>
      <c r="B75" s="69"/>
      <c r="C75" s="75"/>
      <c r="D75" s="203"/>
      <c r="E75" s="204"/>
      <c r="F75" s="204"/>
      <c r="G75" s="204"/>
      <c r="H75" s="205"/>
      <c r="I75" s="93"/>
      <c r="J75" s="42"/>
    </row>
    <row r="76" spans="1:10" ht="12.75">
      <c r="A76" s="71"/>
      <c r="B76" s="69"/>
      <c r="C76" s="75"/>
      <c r="D76" s="203"/>
      <c r="E76" s="204"/>
      <c r="F76" s="204"/>
      <c r="G76" s="204"/>
      <c r="H76" s="205"/>
      <c r="I76" s="93"/>
      <c r="J76" s="42"/>
    </row>
    <row r="77" spans="1:10" ht="12.75">
      <c r="A77" s="71"/>
      <c r="B77" s="69"/>
      <c r="C77" s="75"/>
      <c r="D77" s="203"/>
      <c r="E77" s="204"/>
      <c r="F77" s="204"/>
      <c r="G77" s="204"/>
      <c r="H77" s="205"/>
      <c r="I77" s="93"/>
      <c r="J77" s="42"/>
    </row>
    <row r="78" spans="1:10" ht="12.75">
      <c r="A78" s="71"/>
      <c r="B78" s="69"/>
      <c r="C78" s="75"/>
      <c r="D78" s="203"/>
      <c r="E78" s="204"/>
      <c r="F78" s="204"/>
      <c r="G78" s="204"/>
      <c r="H78" s="205"/>
      <c r="I78" s="93"/>
      <c r="J78" s="42"/>
    </row>
    <row r="79" spans="1:10" ht="12.75">
      <c r="A79" s="71"/>
      <c r="B79" s="69"/>
      <c r="C79" s="75"/>
      <c r="D79" s="203"/>
      <c r="E79" s="204"/>
      <c r="F79" s="204"/>
      <c r="G79" s="204"/>
      <c r="H79" s="205"/>
      <c r="I79" s="93"/>
      <c r="J79" s="42"/>
    </row>
    <row r="80" spans="1:10" ht="12.75">
      <c r="A80" s="71"/>
      <c r="B80" s="69"/>
      <c r="C80" s="75"/>
      <c r="D80" s="203"/>
      <c r="E80" s="204"/>
      <c r="F80" s="204"/>
      <c r="G80" s="204"/>
      <c r="H80" s="205"/>
      <c r="I80" s="93"/>
      <c r="J80" s="42"/>
    </row>
    <row r="81" spans="1:10" ht="12.75">
      <c r="A81" s="71"/>
      <c r="B81" s="69"/>
      <c r="C81" s="75"/>
      <c r="D81" s="203"/>
      <c r="E81" s="204"/>
      <c r="F81" s="204"/>
      <c r="G81" s="204"/>
      <c r="H81" s="205"/>
      <c r="I81" s="93"/>
      <c r="J81" s="42"/>
    </row>
    <row r="82" spans="1:10" ht="12.75">
      <c r="A82" s="71"/>
      <c r="B82" s="69"/>
      <c r="C82" s="75"/>
      <c r="D82" s="203"/>
      <c r="E82" s="204"/>
      <c r="F82" s="204"/>
      <c r="G82" s="204"/>
      <c r="H82" s="205"/>
      <c r="I82" s="93"/>
      <c r="J82" s="42"/>
    </row>
    <row r="83" spans="1:10" ht="12.75">
      <c r="A83" s="71"/>
      <c r="B83" s="69"/>
      <c r="C83" s="75"/>
      <c r="D83" s="203"/>
      <c r="E83" s="204"/>
      <c r="F83" s="204"/>
      <c r="G83" s="204"/>
      <c r="H83" s="205"/>
      <c r="I83" s="93"/>
      <c r="J83" s="42"/>
    </row>
    <row r="84" spans="1:10" ht="12.75">
      <c r="A84" s="71"/>
      <c r="B84" s="69"/>
      <c r="C84" s="75"/>
      <c r="D84" s="203"/>
      <c r="E84" s="204"/>
      <c r="F84" s="204"/>
      <c r="G84" s="204"/>
      <c r="H84" s="205"/>
      <c r="I84" s="93"/>
      <c r="J84" s="42"/>
    </row>
    <row r="85" spans="1:10" ht="12.75">
      <c r="A85" s="71"/>
      <c r="B85" s="69"/>
      <c r="C85" s="75"/>
      <c r="D85" s="203"/>
      <c r="E85" s="204"/>
      <c r="F85" s="204"/>
      <c r="G85" s="204"/>
      <c r="H85" s="205"/>
      <c r="I85" s="93"/>
      <c r="J85" s="42"/>
    </row>
    <row r="86" spans="1:10" ht="12.75">
      <c r="A86" s="71"/>
      <c r="B86" s="69"/>
      <c r="C86" s="75"/>
      <c r="D86" s="203"/>
      <c r="E86" s="204"/>
      <c r="F86" s="204"/>
      <c r="G86" s="204"/>
      <c r="H86" s="205"/>
      <c r="I86" s="93"/>
      <c r="J86" s="42"/>
    </row>
    <row r="87" spans="1:10" ht="12.75">
      <c r="A87" s="71"/>
      <c r="B87" s="69"/>
      <c r="C87" s="75"/>
      <c r="D87" s="203"/>
      <c r="E87" s="204"/>
      <c r="F87" s="204"/>
      <c r="G87" s="204"/>
      <c r="H87" s="205"/>
      <c r="I87" s="93"/>
      <c r="J87" s="42"/>
    </row>
    <row r="88" spans="1:10" ht="12.75">
      <c r="A88" s="71"/>
      <c r="B88" s="69"/>
      <c r="C88" s="75"/>
      <c r="D88" s="203"/>
      <c r="E88" s="204"/>
      <c r="F88" s="204"/>
      <c r="G88" s="204"/>
      <c r="H88" s="205"/>
      <c r="I88" s="93"/>
      <c r="J88" s="42"/>
    </row>
    <row r="89" spans="1:10" ht="12.75">
      <c r="A89" s="71"/>
      <c r="B89" s="69"/>
      <c r="C89" s="75"/>
      <c r="D89" s="203"/>
      <c r="E89" s="204"/>
      <c r="F89" s="204"/>
      <c r="G89" s="204"/>
      <c r="H89" s="205"/>
      <c r="I89" s="93"/>
      <c r="J89" s="42"/>
    </row>
    <row r="90" spans="1:10" ht="12.75">
      <c r="A90" s="71"/>
      <c r="B90" s="69"/>
      <c r="C90" s="75"/>
      <c r="D90" s="203"/>
      <c r="E90" s="204"/>
      <c r="F90" s="204"/>
      <c r="G90" s="204"/>
      <c r="H90" s="205"/>
      <c r="I90" s="93"/>
      <c r="J90" s="42"/>
    </row>
    <row r="91" spans="1:10" ht="12.75">
      <c r="A91" s="71"/>
      <c r="B91" s="69"/>
      <c r="C91" s="75"/>
      <c r="D91" s="203"/>
      <c r="E91" s="204"/>
      <c r="F91" s="204"/>
      <c r="G91" s="204"/>
      <c r="H91" s="205"/>
      <c r="I91" s="93"/>
      <c r="J91" s="42"/>
    </row>
    <row r="92" spans="1:10" ht="12.75">
      <c r="A92" s="71"/>
      <c r="B92" s="69"/>
      <c r="C92" s="75"/>
      <c r="D92" s="203"/>
      <c r="E92" s="204"/>
      <c r="F92" s="204"/>
      <c r="G92" s="204"/>
      <c r="H92" s="205"/>
      <c r="I92" s="93"/>
      <c r="J92" s="42"/>
    </row>
    <row r="93" spans="1:10" ht="12.75">
      <c r="A93" s="71"/>
      <c r="B93" s="69"/>
      <c r="C93" s="75"/>
      <c r="D93" s="203"/>
      <c r="E93" s="204"/>
      <c r="F93" s="204"/>
      <c r="G93" s="204"/>
      <c r="H93" s="205"/>
      <c r="I93" s="93"/>
      <c r="J93" s="42"/>
    </row>
    <row r="94" spans="1:10" ht="12.75">
      <c r="A94" s="71"/>
      <c r="B94" s="69"/>
      <c r="C94" s="75"/>
      <c r="D94" s="203"/>
      <c r="E94" s="204"/>
      <c r="F94" s="204"/>
      <c r="G94" s="204"/>
      <c r="H94" s="205"/>
      <c r="I94" s="93"/>
      <c r="J94" s="42"/>
    </row>
    <row r="95" spans="1:10" ht="12.75">
      <c r="A95" s="71"/>
      <c r="B95" s="69"/>
      <c r="C95" s="75"/>
      <c r="D95" s="203"/>
      <c r="E95" s="204"/>
      <c r="F95" s="204"/>
      <c r="G95" s="204"/>
      <c r="H95" s="205"/>
      <c r="I95" s="93"/>
      <c r="J95" s="42"/>
    </row>
    <row r="96" spans="1:10" ht="12.75">
      <c r="A96" s="71"/>
      <c r="B96" s="69"/>
      <c r="C96" s="75"/>
      <c r="D96" s="203"/>
      <c r="E96" s="204"/>
      <c r="F96" s="204"/>
      <c r="G96" s="204"/>
      <c r="H96" s="205"/>
      <c r="I96" s="93"/>
      <c r="J96" s="42"/>
    </row>
    <row r="97" spans="1:10" ht="12.75">
      <c r="A97" s="71"/>
      <c r="B97" s="69"/>
      <c r="C97" s="75"/>
      <c r="D97" s="203"/>
      <c r="E97" s="204"/>
      <c r="F97" s="204"/>
      <c r="G97" s="204"/>
      <c r="H97" s="205"/>
      <c r="I97" s="93"/>
      <c r="J97" s="42"/>
    </row>
    <row r="98" spans="1:10" ht="12.75">
      <c r="A98" s="71"/>
      <c r="B98" s="69"/>
      <c r="C98" s="75"/>
      <c r="D98" s="203"/>
      <c r="E98" s="204"/>
      <c r="F98" s="204"/>
      <c r="G98" s="204"/>
      <c r="H98" s="205"/>
      <c r="I98" s="93"/>
      <c r="J98" s="42"/>
    </row>
    <row r="99" spans="1:10" ht="12.75">
      <c r="A99" s="71"/>
      <c r="B99" s="69"/>
      <c r="C99" s="75"/>
      <c r="D99" s="203"/>
      <c r="E99" s="204"/>
      <c r="F99" s="204"/>
      <c r="G99" s="204"/>
      <c r="H99" s="205"/>
      <c r="I99" s="93"/>
      <c r="J99" s="42"/>
    </row>
    <row r="100" spans="1:10" ht="12.75">
      <c r="A100" s="71"/>
      <c r="B100" s="69"/>
      <c r="C100" s="75"/>
      <c r="D100" s="203"/>
      <c r="E100" s="204"/>
      <c r="F100" s="204"/>
      <c r="G100" s="204"/>
      <c r="H100" s="205"/>
      <c r="I100" s="93"/>
      <c r="J100" s="42"/>
    </row>
    <row r="101" spans="1:10" ht="12.75">
      <c r="A101" s="71"/>
      <c r="B101" s="69"/>
      <c r="C101" s="75"/>
      <c r="D101" s="203"/>
      <c r="E101" s="204"/>
      <c r="F101" s="204"/>
      <c r="G101" s="204"/>
      <c r="H101" s="205"/>
      <c r="I101" s="93"/>
      <c r="J101" s="42"/>
    </row>
    <row r="102" spans="1:10" ht="12.75">
      <c r="A102" s="71"/>
      <c r="B102" s="69"/>
      <c r="C102" s="75"/>
      <c r="D102" s="203"/>
      <c r="E102" s="204"/>
      <c r="F102" s="204"/>
      <c r="G102" s="204"/>
      <c r="H102" s="205"/>
      <c r="I102" s="93"/>
      <c r="J102" s="42"/>
    </row>
    <row r="103" spans="1:10" ht="12.75">
      <c r="A103" s="71"/>
      <c r="B103" s="69"/>
      <c r="C103" s="75"/>
      <c r="D103" s="203"/>
      <c r="E103" s="204"/>
      <c r="F103" s="204"/>
      <c r="G103" s="204"/>
      <c r="H103" s="205"/>
      <c r="I103" s="93"/>
      <c r="J103" s="42"/>
    </row>
    <row r="104" spans="1:10" ht="12.75">
      <c r="A104" s="71"/>
      <c r="B104" s="69"/>
      <c r="C104" s="75"/>
      <c r="D104" s="203"/>
      <c r="E104" s="204"/>
      <c r="F104" s="204"/>
      <c r="G104" s="204"/>
      <c r="H104" s="205"/>
      <c r="I104" s="93"/>
      <c r="J104" s="42"/>
    </row>
    <row r="105" spans="1:10" ht="12.75">
      <c r="A105" s="71"/>
      <c r="B105" s="69"/>
      <c r="C105" s="75"/>
      <c r="D105" s="203"/>
      <c r="E105" s="204"/>
      <c r="F105" s="204"/>
      <c r="G105" s="204"/>
      <c r="H105" s="205"/>
      <c r="I105" s="93"/>
      <c r="J105" s="42"/>
    </row>
    <row r="106" spans="1:10" ht="12.75">
      <c r="A106" s="71"/>
      <c r="B106" s="69"/>
      <c r="C106" s="75"/>
      <c r="D106" s="203"/>
      <c r="E106" s="204"/>
      <c r="F106" s="204"/>
      <c r="G106" s="204"/>
      <c r="H106" s="205"/>
      <c r="I106" s="93"/>
      <c r="J106" s="42"/>
    </row>
    <row r="107" spans="1:10" ht="12.75">
      <c r="A107" s="71"/>
      <c r="B107" s="69"/>
      <c r="C107" s="75"/>
      <c r="D107" s="203"/>
      <c r="E107" s="204"/>
      <c r="F107" s="204"/>
      <c r="G107" s="204"/>
      <c r="H107" s="205"/>
      <c r="I107" s="93"/>
      <c r="J107" s="42"/>
    </row>
    <row r="108" spans="1:10" ht="12.75">
      <c r="A108" s="71"/>
      <c r="B108" s="69"/>
      <c r="C108" s="75"/>
      <c r="D108" s="203"/>
      <c r="E108" s="204"/>
      <c r="F108" s="204"/>
      <c r="G108" s="204"/>
      <c r="H108" s="205"/>
      <c r="I108" s="93"/>
      <c r="J108" s="42"/>
    </row>
    <row r="109" spans="1:10" ht="12.75">
      <c r="A109" s="71"/>
      <c r="B109" s="69"/>
      <c r="C109" s="75"/>
      <c r="D109" s="203"/>
      <c r="E109" s="204"/>
      <c r="F109" s="204"/>
      <c r="G109" s="204"/>
      <c r="H109" s="205"/>
      <c r="I109" s="93"/>
      <c r="J109" s="42"/>
    </row>
    <row r="110" spans="1:10" ht="12.75">
      <c r="A110" s="71"/>
      <c r="B110" s="69"/>
      <c r="C110" s="75"/>
      <c r="D110" s="203"/>
      <c r="E110" s="204"/>
      <c r="F110" s="204"/>
      <c r="G110" s="204"/>
      <c r="H110" s="205"/>
      <c r="I110" s="93"/>
      <c r="J110" s="42"/>
    </row>
    <row r="111" spans="1:10" ht="12.75">
      <c r="A111" s="71"/>
      <c r="B111" s="69"/>
      <c r="C111" s="75"/>
      <c r="D111" s="203"/>
      <c r="E111" s="204"/>
      <c r="F111" s="204"/>
      <c r="G111" s="204"/>
      <c r="H111" s="205"/>
      <c r="I111" s="93"/>
      <c r="J111" s="42"/>
    </row>
    <row r="112" spans="1:10" ht="12.75">
      <c r="A112" s="71"/>
      <c r="B112" s="69"/>
      <c r="C112" s="75"/>
      <c r="D112" s="203"/>
      <c r="E112" s="204"/>
      <c r="F112" s="204"/>
      <c r="G112" s="204"/>
      <c r="H112" s="205"/>
      <c r="I112" s="93"/>
      <c r="J112" s="42"/>
    </row>
    <row r="113" spans="1:10" ht="12.75">
      <c r="A113" s="71"/>
      <c r="B113" s="69"/>
      <c r="C113" s="75"/>
      <c r="D113" s="203"/>
      <c r="E113" s="204"/>
      <c r="F113" s="204"/>
      <c r="G113" s="204"/>
      <c r="H113" s="205"/>
      <c r="I113" s="93"/>
      <c r="J113" s="42"/>
    </row>
    <row r="114" spans="1:10" ht="12.75">
      <c r="A114" s="71"/>
      <c r="B114" s="69"/>
      <c r="C114" s="75"/>
      <c r="D114" s="203"/>
      <c r="E114" s="204"/>
      <c r="F114" s="204"/>
      <c r="G114" s="204"/>
      <c r="H114" s="205"/>
      <c r="I114" s="93"/>
      <c r="J114" s="42"/>
    </row>
    <row r="115" spans="1:10" ht="12.75">
      <c r="A115" s="71"/>
      <c r="B115" s="69"/>
      <c r="C115" s="75"/>
      <c r="D115" s="203"/>
      <c r="E115" s="204"/>
      <c r="F115" s="204"/>
      <c r="G115" s="204"/>
      <c r="H115" s="205"/>
      <c r="I115" s="93"/>
      <c r="J115" s="42"/>
    </row>
    <row r="116" spans="1:10" ht="12.75">
      <c r="A116" s="71"/>
      <c r="B116" s="69"/>
      <c r="C116" s="75"/>
      <c r="D116" s="203"/>
      <c r="E116" s="204"/>
      <c r="F116" s="204"/>
      <c r="G116" s="204"/>
      <c r="H116" s="205"/>
      <c r="I116" s="93"/>
      <c r="J116" s="42"/>
    </row>
    <row r="117" spans="1:10" ht="12.75">
      <c r="A117" s="71"/>
      <c r="B117" s="69"/>
      <c r="C117" s="75"/>
      <c r="D117" s="203"/>
      <c r="E117" s="204"/>
      <c r="F117" s="204"/>
      <c r="G117" s="204"/>
      <c r="H117" s="205"/>
      <c r="I117" s="93"/>
      <c r="J117" s="42"/>
    </row>
    <row r="118" spans="1:10" ht="12.75">
      <c r="A118" s="71"/>
      <c r="B118" s="69"/>
      <c r="C118" s="75"/>
      <c r="D118" s="203"/>
      <c r="E118" s="204"/>
      <c r="F118" s="204"/>
      <c r="G118" s="204"/>
      <c r="H118" s="205"/>
      <c r="I118" s="93"/>
      <c r="J118" s="42"/>
    </row>
    <row r="119" spans="1:10" ht="12.75">
      <c r="A119" s="71"/>
      <c r="B119" s="69"/>
      <c r="C119" s="75"/>
      <c r="D119" s="203"/>
      <c r="E119" s="204"/>
      <c r="F119" s="204"/>
      <c r="G119" s="204"/>
      <c r="H119" s="205"/>
      <c r="I119" s="93"/>
      <c r="J119" s="42"/>
    </row>
    <row r="120" spans="1:10" ht="12.75">
      <c r="A120" s="71"/>
      <c r="B120" s="69"/>
      <c r="C120" s="75"/>
      <c r="D120" s="203"/>
      <c r="E120" s="204"/>
      <c r="F120" s="204"/>
      <c r="G120" s="204"/>
      <c r="H120" s="205"/>
      <c r="I120" s="93"/>
      <c r="J120" s="42"/>
    </row>
    <row r="121" spans="1:10" ht="12.75">
      <c r="A121" s="71"/>
      <c r="B121" s="69"/>
      <c r="C121" s="75"/>
      <c r="D121" s="203"/>
      <c r="E121" s="204"/>
      <c r="F121" s="204"/>
      <c r="G121" s="204"/>
      <c r="H121" s="205"/>
      <c r="I121" s="93"/>
      <c r="J121" s="42"/>
    </row>
    <row r="122" spans="1:10" ht="12.75">
      <c r="A122" s="71"/>
      <c r="B122" s="69"/>
      <c r="C122" s="75"/>
      <c r="D122" s="203"/>
      <c r="E122" s="204"/>
      <c r="F122" s="204"/>
      <c r="G122" s="204"/>
      <c r="H122" s="205"/>
      <c r="I122" s="93"/>
      <c r="J122" s="42"/>
    </row>
    <row r="123" spans="1:10" ht="12.75">
      <c r="A123" s="71"/>
      <c r="B123" s="69"/>
      <c r="C123" s="75"/>
      <c r="D123" s="203"/>
      <c r="E123" s="204"/>
      <c r="F123" s="204"/>
      <c r="G123" s="204"/>
      <c r="H123" s="205"/>
      <c r="I123" s="93"/>
      <c r="J123" s="42"/>
    </row>
    <row r="124" spans="1:10" ht="12.75">
      <c r="A124" s="71"/>
      <c r="B124" s="69"/>
      <c r="C124" s="75"/>
      <c r="D124" s="203"/>
      <c r="E124" s="204"/>
      <c r="F124" s="204"/>
      <c r="G124" s="204"/>
      <c r="H124" s="205"/>
      <c r="I124" s="93"/>
      <c r="J124" s="42"/>
    </row>
    <row r="125" spans="1:10" ht="12.75">
      <c r="A125" s="71"/>
      <c r="B125" s="69"/>
      <c r="C125" s="75"/>
      <c r="D125" s="203"/>
      <c r="E125" s="204"/>
      <c r="F125" s="204"/>
      <c r="G125" s="204"/>
      <c r="H125" s="205"/>
      <c r="I125" s="93"/>
      <c r="J125" s="42"/>
    </row>
    <row r="126" spans="1:10" ht="12.75">
      <c r="A126" s="71"/>
      <c r="B126" s="69"/>
      <c r="C126" s="75"/>
      <c r="D126" s="203"/>
      <c r="E126" s="204"/>
      <c r="F126" s="204"/>
      <c r="G126" s="204"/>
      <c r="H126" s="205"/>
      <c r="I126" s="93"/>
      <c r="J126" s="42"/>
    </row>
    <row r="127" spans="1:10" ht="12.75">
      <c r="A127" s="71"/>
      <c r="B127" s="69"/>
      <c r="C127" s="75"/>
      <c r="D127" s="203"/>
      <c r="E127" s="204"/>
      <c r="F127" s="204"/>
      <c r="G127" s="204"/>
      <c r="H127" s="205"/>
      <c r="I127" s="93"/>
      <c r="J127" s="42"/>
    </row>
    <row r="128" spans="1:10" ht="12.75">
      <c r="A128" s="71"/>
      <c r="B128" s="69"/>
      <c r="C128" s="75"/>
      <c r="D128" s="203"/>
      <c r="E128" s="204"/>
      <c r="F128" s="204"/>
      <c r="G128" s="204"/>
      <c r="H128" s="205"/>
      <c r="I128" s="93"/>
      <c r="J128" s="42"/>
    </row>
    <row r="129" spans="1:10" ht="12.75">
      <c r="A129" s="71"/>
      <c r="B129" s="69"/>
      <c r="C129" s="75"/>
      <c r="D129" s="203"/>
      <c r="E129" s="204"/>
      <c r="F129" s="204"/>
      <c r="G129" s="204"/>
      <c r="H129" s="205"/>
      <c r="I129" s="93"/>
      <c r="J129" s="42"/>
    </row>
    <row r="130" spans="1:10" ht="12.75">
      <c r="A130" s="71"/>
      <c r="B130" s="69"/>
      <c r="C130" s="75"/>
      <c r="D130" s="203"/>
      <c r="E130" s="204"/>
      <c r="F130" s="204"/>
      <c r="G130" s="204"/>
      <c r="H130" s="205"/>
      <c r="I130" s="93"/>
      <c r="J130" s="42"/>
    </row>
    <row r="131" spans="1:10" ht="12.75">
      <c r="A131" s="71"/>
      <c r="B131" s="69"/>
      <c r="C131" s="75"/>
      <c r="D131" s="203"/>
      <c r="E131" s="204"/>
      <c r="F131" s="204"/>
      <c r="G131" s="204"/>
      <c r="H131" s="205"/>
      <c r="I131" s="93"/>
      <c r="J131" s="42"/>
    </row>
    <row r="132" spans="1:10" ht="12.75">
      <c r="A132" s="71"/>
      <c r="B132" s="69"/>
      <c r="C132" s="75"/>
      <c r="D132" s="203"/>
      <c r="E132" s="204"/>
      <c r="F132" s="204"/>
      <c r="G132" s="204"/>
      <c r="H132" s="205"/>
      <c r="I132" s="93"/>
      <c r="J132" s="42"/>
    </row>
    <row r="133" spans="1:10" ht="12.75">
      <c r="A133" s="71"/>
      <c r="B133" s="69"/>
      <c r="C133" s="75"/>
      <c r="D133" s="203"/>
      <c r="E133" s="204"/>
      <c r="F133" s="204"/>
      <c r="G133" s="204"/>
      <c r="H133" s="205"/>
      <c r="I133" s="93"/>
      <c r="J133" s="42"/>
    </row>
    <row r="134" spans="1:10" ht="12.75">
      <c r="A134" s="71"/>
      <c r="B134" s="69"/>
      <c r="C134" s="75"/>
      <c r="D134" s="203"/>
      <c r="E134" s="204"/>
      <c r="F134" s="204"/>
      <c r="G134" s="204"/>
      <c r="H134" s="205"/>
      <c r="I134" s="93"/>
      <c r="J134" s="42"/>
    </row>
    <row r="135" spans="1:10" ht="12.75">
      <c r="A135" s="71"/>
      <c r="B135" s="69"/>
      <c r="C135" s="75"/>
      <c r="D135" s="203"/>
      <c r="E135" s="204"/>
      <c r="F135" s="204"/>
      <c r="G135" s="204"/>
      <c r="H135" s="205"/>
      <c r="I135" s="93"/>
      <c r="J135" s="42"/>
    </row>
    <row r="136" spans="1:10" ht="12.75">
      <c r="A136" s="71"/>
      <c r="B136" s="69"/>
      <c r="C136" s="75"/>
      <c r="D136" s="203"/>
      <c r="E136" s="204"/>
      <c r="F136" s="204"/>
      <c r="G136" s="204"/>
      <c r="H136" s="205"/>
      <c r="I136" s="93"/>
      <c r="J136" s="42"/>
    </row>
    <row r="137" spans="1:10" ht="12.75">
      <c r="A137" s="71"/>
      <c r="B137" s="69"/>
      <c r="C137" s="75"/>
      <c r="D137" s="203"/>
      <c r="E137" s="204"/>
      <c r="F137" s="204"/>
      <c r="G137" s="204"/>
      <c r="H137" s="205"/>
      <c r="I137" s="93"/>
      <c r="J137" s="42"/>
    </row>
    <row r="138" spans="1:10" ht="12.75">
      <c r="A138" s="71"/>
      <c r="B138" s="69"/>
      <c r="C138" s="75"/>
      <c r="D138" s="203"/>
      <c r="E138" s="204"/>
      <c r="F138" s="204"/>
      <c r="G138" s="204"/>
      <c r="H138" s="205"/>
      <c r="I138" s="93"/>
      <c r="J138" s="42"/>
    </row>
    <row r="139" spans="1:10" ht="12.75">
      <c r="A139" s="71"/>
      <c r="B139" s="69"/>
      <c r="C139" s="75"/>
      <c r="D139" s="203"/>
      <c r="E139" s="204"/>
      <c r="F139" s="204"/>
      <c r="G139" s="204"/>
      <c r="H139" s="205"/>
      <c r="I139" s="93"/>
      <c r="J139" s="42"/>
    </row>
    <row r="140" spans="1:10" ht="12.75">
      <c r="A140" s="71"/>
      <c r="B140" s="69"/>
      <c r="C140" s="75"/>
      <c r="D140" s="203"/>
      <c r="E140" s="204"/>
      <c r="F140" s="204"/>
      <c r="G140" s="204"/>
      <c r="H140" s="205"/>
      <c r="I140" s="93"/>
      <c r="J140" s="42"/>
    </row>
    <row r="141" spans="1:10" ht="12.75">
      <c r="A141" s="71"/>
      <c r="B141" s="69"/>
      <c r="C141" s="75"/>
      <c r="D141" s="203"/>
      <c r="E141" s="204"/>
      <c r="F141" s="204"/>
      <c r="G141" s="204"/>
      <c r="H141" s="205"/>
      <c r="I141" s="93"/>
      <c r="J141" s="42"/>
    </row>
    <row r="142" spans="1:10" ht="12.75">
      <c r="A142" s="71"/>
      <c r="B142" s="69"/>
      <c r="C142" s="75"/>
      <c r="D142" s="203"/>
      <c r="E142" s="204"/>
      <c r="F142" s="204"/>
      <c r="G142" s="204"/>
      <c r="H142" s="205"/>
      <c r="I142" s="93"/>
      <c r="J142" s="42"/>
    </row>
    <row r="143" spans="1:10" ht="12.75">
      <c r="A143" s="71"/>
      <c r="B143" s="69"/>
      <c r="C143" s="75"/>
      <c r="D143" s="203"/>
      <c r="E143" s="204"/>
      <c r="F143" s="204"/>
      <c r="G143" s="204"/>
      <c r="H143" s="205"/>
      <c r="I143" s="93"/>
      <c r="J143" s="42"/>
    </row>
    <row r="144" spans="1:10" ht="12.75">
      <c r="A144" s="71"/>
      <c r="B144" s="69"/>
      <c r="C144" s="75"/>
      <c r="D144" s="203"/>
      <c r="E144" s="204"/>
      <c r="F144" s="204"/>
      <c r="G144" s="204"/>
      <c r="H144" s="205"/>
      <c r="I144" s="93"/>
      <c r="J144" s="42"/>
    </row>
    <row r="145" spans="1:10" ht="12.75">
      <c r="A145" s="71"/>
      <c r="B145" s="69"/>
      <c r="C145" s="75"/>
      <c r="D145" s="203"/>
      <c r="E145" s="204"/>
      <c r="F145" s="204"/>
      <c r="G145" s="204"/>
      <c r="H145" s="205"/>
      <c r="I145" s="93"/>
      <c r="J145" s="42"/>
    </row>
    <row r="146" spans="1:10" ht="12.75">
      <c r="A146" s="71"/>
      <c r="B146" s="69"/>
      <c r="C146" s="75"/>
      <c r="D146" s="203"/>
      <c r="E146" s="204"/>
      <c r="F146" s="204"/>
      <c r="G146" s="204"/>
      <c r="H146" s="205"/>
      <c r="I146" s="93"/>
      <c r="J146" s="42"/>
    </row>
    <row r="147" spans="1:10" ht="12.75">
      <c r="A147" s="71"/>
      <c r="B147" s="69"/>
      <c r="C147" s="75"/>
      <c r="D147" s="203"/>
      <c r="E147" s="204"/>
      <c r="F147" s="204"/>
      <c r="G147" s="204"/>
      <c r="H147" s="205"/>
      <c r="I147" s="93"/>
      <c r="J147" s="42"/>
    </row>
    <row r="148" spans="1:10" ht="12.75">
      <c r="A148" s="71"/>
      <c r="B148" s="69"/>
      <c r="C148" s="75"/>
      <c r="D148" s="203"/>
      <c r="E148" s="204"/>
      <c r="F148" s="204"/>
      <c r="G148" s="204"/>
      <c r="H148" s="205"/>
      <c r="I148" s="93"/>
      <c r="J148" s="42"/>
    </row>
    <row r="149" spans="1:10" ht="12.75">
      <c r="A149" s="71"/>
      <c r="B149" s="69"/>
      <c r="C149" s="75"/>
      <c r="D149" s="203"/>
      <c r="E149" s="204"/>
      <c r="F149" s="204"/>
      <c r="G149" s="204"/>
      <c r="H149" s="205"/>
      <c r="I149" s="93"/>
      <c r="J149" s="42"/>
    </row>
    <row r="150" spans="1:10" ht="12.75">
      <c r="A150" s="71"/>
      <c r="B150" s="69"/>
      <c r="C150" s="75"/>
      <c r="D150" s="203"/>
      <c r="E150" s="204"/>
      <c r="F150" s="204"/>
      <c r="G150" s="204"/>
      <c r="H150" s="205"/>
      <c r="I150" s="93"/>
      <c r="J150" s="42"/>
    </row>
    <row r="151" spans="1:10" ht="12.75">
      <c r="A151" s="71"/>
      <c r="B151" s="69"/>
      <c r="C151" s="75"/>
      <c r="D151" s="203"/>
      <c r="E151" s="204"/>
      <c r="F151" s="204"/>
      <c r="G151" s="204"/>
      <c r="H151" s="205"/>
      <c r="I151" s="93"/>
      <c r="J151" s="42"/>
    </row>
    <row r="152" spans="1:10" ht="12.75">
      <c r="A152" s="71"/>
      <c r="B152" s="69"/>
      <c r="C152" s="75"/>
      <c r="D152" s="203"/>
      <c r="E152" s="204"/>
      <c r="F152" s="204"/>
      <c r="G152" s="204"/>
      <c r="H152" s="205"/>
      <c r="I152" s="93"/>
      <c r="J152" s="42"/>
    </row>
    <row r="153" spans="1:10" ht="12.75">
      <c r="A153" s="71"/>
      <c r="B153" s="69"/>
      <c r="C153" s="75"/>
      <c r="D153" s="203"/>
      <c r="E153" s="204"/>
      <c r="F153" s="204"/>
      <c r="G153" s="204"/>
      <c r="H153" s="205"/>
      <c r="I153" s="93"/>
      <c r="J153" s="42"/>
    </row>
    <row r="154" spans="1:10" ht="12.75">
      <c r="A154" s="71"/>
      <c r="B154" s="69"/>
      <c r="C154" s="75"/>
      <c r="D154" s="203"/>
      <c r="E154" s="204"/>
      <c r="F154" s="204"/>
      <c r="G154" s="204"/>
      <c r="H154" s="205"/>
      <c r="I154" s="93"/>
      <c r="J154" s="42"/>
    </row>
    <row r="155" spans="1:10" ht="12.75">
      <c r="A155" s="71"/>
      <c r="B155" s="69"/>
      <c r="C155" s="75"/>
      <c r="D155" s="203"/>
      <c r="E155" s="204"/>
      <c r="F155" s="204"/>
      <c r="G155" s="204"/>
      <c r="H155" s="205"/>
      <c r="I155" s="93"/>
      <c r="J155" s="42"/>
    </row>
    <row r="156" spans="1:10" ht="12.75">
      <c r="A156" s="71"/>
      <c r="B156" s="69"/>
      <c r="C156" s="75"/>
      <c r="D156" s="203"/>
      <c r="E156" s="204"/>
      <c r="F156" s="204"/>
      <c r="G156" s="204"/>
      <c r="H156" s="205"/>
      <c r="I156" s="93"/>
      <c r="J156" s="42"/>
    </row>
    <row r="157" spans="1:10" ht="12.75">
      <c r="A157" s="71"/>
      <c r="B157" s="69"/>
      <c r="C157" s="75"/>
      <c r="D157" s="203"/>
      <c r="E157" s="204"/>
      <c r="F157" s="204"/>
      <c r="G157" s="204"/>
      <c r="H157" s="205"/>
      <c r="I157" s="93"/>
      <c r="J157" s="42"/>
    </row>
    <row r="158" spans="1:10" ht="12.75">
      <c r="A158" s="71"/>
      <c r="B158" s="69"/>
      <c r="C158" s="75"/>
      <c r="D158" s="203"/>
      <c r="E158" s="204"/>
      <c r="F158" s="204"/>
      <c r="G158" s="204"/>
      <c r="H158" s="205"/>
      <c r="I158" s="93"/>
      <c r="J158" s="42"/>
    </row>
    <row r="159" spans="1:10" ht="12.75">
      <c r="A159" s="71"/>
      <c r="B159" s="69"/>
      <c r="C159" s="75"/>
      <c r="D159" s="203"/>
      <c r="E159" s="204"/>
      <c r="F159" s="204"/>
      <c r="G159" s="204"/>
      <c r="H159" s="205"/>
      <c r="I159" s="93"/>
      <c r="J159" s="42"/>
    </row>
    <row r="160" spans="1:10" ht="12.75">
      <c r="A160" s="71"/>
      <c r="B160" s="69"/>
      <c r="C160" s="75"/>
      <c r="D160" s="203"/>
      <c r="E160" s="204"/>
      <c r="F160" s="204"/>
      <c r="G160" s="204"/>
      <c r="H160" s="205"/>
      <c r="I160" s="93"/>
      <c r="J160" s="42"/>
    </row>
    <row r="161" spans="1:10" ht="12.75">
      <c r="A161" s="71"/>
      <c r="B161" s="69"/>
      <c r="C161" s="75"/>
      <c r="D161" s="203"/>
      <c r="E161" s="204"/>
      <c r="F161" s="204"/>
      <c r="G161" s="204"/>
      <c r="H161" s="205"/>
      <c r="I161" s="93"/>
      <c r="J161" s="42"/>
    </row>
    <row r="162" spans="1:10" ht="12.75">
      <c r="A162" s="71"/>
      <c r="B162" s="69"/>
      <c r="C162" s="75"/>
      <c r="D162" s="203"/>
      <c r="E162" s="204"/>
      <c r="F162" s="204"/>
      <c r="G162" s="204"/>
      <c r="H162" s="205"/>
      <c r="I162" s="93"/>
      <c r="J162" s="42"/>
    </row>
    <row r="163" spans="1:10" ht="12.75">
      <c r="A163" s="71"/>
      <c r="B163" s="69"/>
      <c r="C163" s="75"/>
      <c r="D163" s="203"/>
      <c r="E163" s="204"/>
      <c r="F163" s="204"/>
      <c r="G163" s="204"/>
      <c r="H163" s="205"/>
      <c r="I163" s="93"/>
      <c r="J163" s="42"/>
    </row>
    <row r="164" spans="1:10" ht="12.75">
      <c r="A164" s="71"/>
      <c r="B164" s="69"/>
      <c r="C164" s="75"/>
      <c r="D164" s="203"/>
      <c r="E164" s="204"/>
      <c r="F164" s="204"/>
      <c r="G164" s="204"/>
      <c r="H164" s="205"/>
      <c r="I164" s="93"/>
      <c r="J164" s="42"/>
    </row>
    <row r="165" spans="1:10" ht="12.75">
      <c r="A165" s="71"/>
      <c r="B165" s="69"/>
      <c r="C165" s="75"/>
      <c r="D165" s="203"/>
      <c r="E165" s="204"/>
      <c r="F165" s="204"/>
      <c r="G165" s="204"/>
      <c r="H165" s="205"/>
      <c r="I165" s="93"/>
      <c r="J165" s="42"/>
    </row>
    <row r="166" spans="1:10" ht="12.75">
      <c r="A166" s="71"/>
      <c r="B166" s="69"/>
      <c r="C166" s="75"/>
      <c r="D166" s="203"/>
      <c r="E166" s="204"/>
      <c r="F166" s="204"/>
      <c r="G166" s="204"/>
      <c r="H166" s="205"/>
      <c r="I166" s="93"/>
      <c r="J166" s="42"/>
    </row>
    <row r="167" spans="1:10" ht="12.75">
      <c r="A167" s="71"/>
      <c r="B167" s="69"/>
      <c r="C167" s="75"/>
      <c r="D167" s="203"/>
      <c r="E167" s="204"/>
      <c r="F167" s="204"/>
      <c r="G167" s="204"/>
      <c r="H167" s="205"/>
      <c r="I167" s="93"/>
      <c r="J167" s="42"/>
    </row>
    <row r="168" spans="1:10" ht="12.75">
      <c r="A168" s="71"/>
      <c r="B168" s="69"/>
      <c r="C168" s="75"/>
      <c r="D168" s="203"/>
      <c r="E168" s="204"/>
      <c r="F168" s="204"/>
      <c r="G168" s="204"/>
      <c r="H168" s="205"/>
      <c r="I168" s="93"/>
      <c r="J168" s="42"/>
    </row>
    <row r="169" spans="1:10" ht="12.75">
      <c r="A169" s="71"/>
      <c r="B169" s="69"/>
      <c r="C169" s="75"/>
      <c r="D169" s="203"/>
      <c r="E169" s="204"/>
      <c r="F169" s="204"/>
      <c r="G169" s="204"/>
      <c r="H169" s="205"/>
      <c r="I169" s="93"/>
      <c r="J169" s="42"/>
    </row>
    <row r="170" spans="1:10" ht="12.75">
      <c r="A170" s="71"/>
      <c r="B170" s="69"/>
      <c r="C170" s="75"/>
      <c r="D170" s="203"/>
      <c r="E170" s="204"/>
      <c r="F170" s="204"/>
      <c r="G170" s="204"/>
      <c r="H170" s="205"/>
      <c r="I170" s="93"/>
      <c r="J170" s="42"/>
    </row>
    <row r="171" spans="1:10" ht="12.75">
      <c r="A171" s="71"/>
      <c r="B171" s="69"/>
      <c r="C171" s="75"/>
      <c r="D171" s="203"/>
      <c r="E171" s="204"/>
      <c r="F171" s="204"/>
      <c r="G171" s="204"/>
      <c r="H171" s="205"/>
      <c r="I171" s="93"/>
      <c r="J171" s="42"/>
    </row>
    <row r="172" spans="1:10" ht="12.75">
      <c r="A172" s="71"/>
      <c r="B172" s="69"/>
      <c r="C172" s="75"/>
      <c r="D172" s="203"/>
      <c r="E172" s="204"/>
      <c r="F172" s="204"/>
      <c r="G172" s="204"/>
      <c r="H172" s="205"/>
      <c r="I172" s="93"/>
      <c r="J172" s="42"/>
    </row>
    <row r="173" spans="1:10" ht="12.75">
      <c r="A173" s="71"/>
      <c r="B173" s="69"/>
      <c r="C173" s="75"/>
      <c r="D173" s="203"/>
      <c r="E173" s="204"/>
      <c r="F173" s="204"/>
      <c r="G173" s="204"/>
      <c r="H173" s="205"/>
      <c r="I173" s="93"/>
      <c r="J173" s="42"/>
    </row>
    <row r="174" spans="1:10" ht="12.75">
      <c r="A174" s="71"/>
      <c r="B174" s="69"/>
      <c r="C174" s="75"/>
      <c r="D174" s="203"/>
      <c r="E174" s="204"/>
      <c r="F174" s="204"/>
      <c r="G174" s="204"/>
      <c r="H174" s="205"/>
      <c r="I174" s="93"/>
      <c r="J174" s="42"/>
    </row>
    <row r="175" spans="1:10" ht="12.75">
      <c r="A175" s="71"/>
      <c r="B175" s="69"/>
      <c r="C175" s="75"/>
      <c r="D175" s="203"/>
      <c r="E175" s="204"/>
      <c r="F175" s="204"/>
      <c r="G175" s="204"/>
      <c r="H175" s="205"/>
      <c r="I175" s="93"/>
      <c r="J175" s="42"/>
    </row>
    <row r="176" spans="1:10" ht="12.75">
      <c r="A176" s="71"/>
      <c r="B176" s="69"/>
      <c r="C176" s="75"/>
      <c r="D176" s="203"/>
      <c r="E176" s="204"/>
      <c r="F176" s="204"/>
      <c r="G176" s="204"/>
      <c r="H176" s="205"/>
      <c r="I176" s="93"/>
      <c r="J176" s="42"/>
    </row>
    <row r="177" spans="1:10" ht="12.75">
      <c r="A177" s="71"/>
      <c r="B177" s="69"/>
      <c r="C177" s="75"/>
      <c r="D177" s="203"/>
      <c r="E177" s="204"/>
      <c r="F177" s="204"/>
      <c r="G177" s="204"/>
      <c r="H177" s="205"/>
      <c r="I177" s="93"/>
      <c r="J177" s="42"/>
    </row>
    <row r="178" spans="1:10" ht="12.75">
      <c r="A178" s="71"/>
      <c r="B178" s="69"/>
      <c r="C178" s="75"/>
      <c r="D178" s="203"/>
      <c r="E178" s="204"/>
      <c r="F178" s="204"/>
      <c r="G178" s="204"/>
      <c r="H178" s="205"/>
      <c r="I178" s="93"/>
      <c r="J178" s="42"/>
    </row>
    <row r="179" spans="1:10" ht="12.75">
      <c r="A179" s="71"/>
      <c r="B179" s="69"/>
      <c r="C179" s="75"/>
      <c r="D179" s="203"/>
      <c r="E179" s="204"/>
      <c r="F179" s="204"/>
      <c r="G179" s="204"/>
      <c r="H179" s="205"/>
      <c r="I179" s="93"/>
      <c r="J179" s="42"/>
    </row>
    <row r="180" spans="1:10" ht="12.75">
      <c r="A180" s="71"/>
      <c r="B180" s="69"/>
      <c r="C180" s="75"/>
      <c r="D180" s="203"/>
      <c r="E180" s="204"/>
      <c r="F180" s="204"/>
      <c r="G180" s="204"/>
      <c r="H180" s="205"/>
      <c r="I180" s="93"/>
      <c r="J180" s="42"/>
    </row>
    <row r="181" spans="1:10" ht="12.75">
      <c r="A181" s="71"/>
      <c r="B181" s="69"/>
      <c r="C181" s="75"/>
      <c r="D181" s="203"/>
      <c r="E181" s="204"/>
      <c r="F181" s="204"/>
      <c r="G181" s="204"/>
      <c r="H181" s="205"/>
      <c r="I181" s="93"/>
      <c r="J181" s="42"/>
    </row>
    <row r="182" spans="1:10" ht="12.75">
      <c r="A182" s="71"/>
      <c r="B182" s="69"/>
      <c r="C182" s="75"/>
      <c r="D182" s="203"/>
      <c r="E182" s="204"/>
      <c r="F182" s="204"/>
      <c r="G182" s="204"/>
      <c r="H182" s="205"/>
      <c r="I182" s="93"/>
      <c r="J182" s="42"/>
    </row>
    <row r="183" spans="1:10" ht="12.75">
      <c r="A183" s="71"/>
      <c r="B183" s="69"/>
      <c r="C183" s="75"/>
      <c r="D183" s="203"/>
      <c r="E183" s="204"/>
      <c r="F183" s="204"/>
      <c r="G183" s="204"/>
      <c r="H183" s="205"/>
      <c r="I183" s="93"/>
      <c r="J183" s="42"/>
    </row>
    <row r="184" spans="1:10" ht="12.75">
      <c r="A184" s="71"/>
      <c r="B184" s="69"/>
      <c r="C184" s="75"/>
      <c r="D184" s="203"/>
      <c r="E184" s="204"/>
      <c r="F184" s="204"/>
      <c r="G184" s="204"/>
      <c r="H184" s="205"/>
      <c r="I184" s="93"/>
      <c r="J184" s="42"/>
    </row>
    <row r="185" spans="1:10" ht="12.75">
      <c r="A185" s="71"/>
      <c r="B185" s="69"/>
      <c r="C185" s="75"/>
      <c r="D185" s="203"/>
      <c r="E185" s="204"/>
      <c r="F185" s="204"/>
      <c r="G185" s="204"/>
      <c r="H185" s="205"/>
      <c r="I185" s="93"/>
      <c r="J185" s="42"/>
    </row>
    <row r="186" spans="1:10" ht="12.75">
      <c r="A186" s="71"/>
      <c r="B186" s="69"/>
      <c r="C186" s="75"/>
      <c r="D186" s="203"/>
      <c r="E186" s="204"/>
      <c r="F186" s="204"/>
      <c r="G186" s="204"/>
      <c r="H186" s="205"/>
      <c r="I186" s="93"/>
      <c r="J186" s="42"/>
    </row>
    <row r="187" spans="1:10" ht="12.75">
      <c r="A187" s="71"/>
      <c r="B187" s="69"/>
      <c r="C187" s="75"/>
      <c r="D187" s="203"/>
      <c r="E187" s="204"/>
      <c r="F187" s="204"/>
      <c r="G187" s="204"/>
      <c r="H187" s="205"/>
      <c r="I187" s="93"/>
      <c r="J187" s="42"/>
    </row>
    <row r="188" spans="1:10" ht="12.75">
      <c r="A188" s="71"/>
      <c r="B188" s="69"/>
      <c r="C188" s="75"/>
      <c r="D188" s="203"/>
      <c r="E188" s="204"/>
      <c r="F188" s="204"/>
      <c r="G188" s="204"/>
      <c r="H188" s="205"/>
      <c r="I188" s="93"/>
      <c r="J188" s="42"/>
    </row>
    <row r="189" spans="1:10" ht="12.75">
      <c r="A189" s="71"/>
      <c r="B189" s="69"/>
      <c r="C189" s="75"/>
      <c r="D189" s="203"/>
      <c r="E189" s="204"/>
      <c r="F189" s="204"/>
      <c r="G189" s="204"/>
      <c r="H189" s="205"/>
      <c r="I189" s="93"/>
      <c r="J189" s="42"/>
    </row>
    <row r="190" spans="1:10" ht="12.75">
      <c r="A190" s="71"/>
      <c r="B190" s="69"/>
      <c r="C190" s="75"/>
      <c r="D190" s="203"/>
      <c r="E190" s="204"/>
      <c r="F190" s="204"/>
      <c r="G190" s="204"/>
      <c r="H190" s="205"/>
      <c r="I190" s="93"/>
      <c r="J190" s="42"/>
    </row>
    <row r="191" spans="1:10" ht="12.75">
      <c r="A191" s="71"/>
      <c r="B191" s="69"/>
      <c r="C191" s="75"/>
      <c r="D191" s="203"/>
      <c r="E191" s="204"/>
      <c r="F191" s="204"/>
      <c r="G191" s="204"/>
      <c r="H191" s="205"/>
      <c r="I191" s="93"/>
      <c r="J191" s="42"/>
    </row>
    <row r="192" spans="1:10" ht="12.75">
      <c r="A192" s="71"/>
      <c r="B192" s="69"/>
      <c r="C192" s="75"/>
      <c r="D192" s="203"/>
      <c r="E192" s="204"/>
      <c r="F192" s="204"/>
      <c r="G192" s="204"/>
      <c r="H192" s="205"/>
      <c r="I192" s="93"/>
      <c r="J192" s="42"/>
    </row>
    <row r="193" spans="1:10" ht="12.75">
      <c r="A193" s="71"/>
      <c r="B193" s="69"/>
      <c r="C193" s="75"/>
      <c r="D193" s="203"/>
      <c r="E193" s="204"/>
      <c r="F193" s="204"/>
      <c r="G193" s="204"/>
      <c r="H193" s="205"/>
      <c r="I193" s="93"/>
      <c r="J193" s="42"/>
    </row>
    <row r="194" spans="1:10" ht="12.75">
      <c r="A194" s="71"/>
      <c r="B194" s="69"/>
      <c r="C194" s="75"/>
      <c r="D194" s="203"/>
      <c r="E194" s="204"/>
      <c r="F194" s="204"/>
      <c r="G194" s="204"/>
      <c r="H194" s="205"/>
      <c r="I194" s="93"/>
      <c r="J194" s="42"/>
    </row>
    <row r="195" spans="1:10" ht="12.75">
      <c r="A195" s="71"/>
      <c r="B195" s="69"/>
      <c r="C195" s="75"/>
      <c r="D195" s="203"/>
      <c r="E195" s="204"/>
      <c r="F195" s="204"/>
      <c r="G195" s="204"/>
      <c r="H195" s="205"/>
      <c r="I195" s="93"/>
      <c r="J195" s="42"/>
    </row>
    <row r="196" spans="1:10" ht="12.75">
      <c r="A196" s="71"/>
      <c r="B196" s="69"/>
      <c r="C196" s="75"/>
      <c r="D196" s="203"/>
      <c r="E196" s="204"/>
      <c r="F196" s="204"/>
      <c r="G196" s="204"/>
      <c r="H196" s="205"/>
      <c r="I196" s="93"/>
      <c r="J196" s="42"/>
    </row>
    <row r="197" spans="1:10" ht="12.75">
      <c r="A197" s="71"/>
      <c r="B197" s="69"/>
      <c r="C197" s="75"/>
      <c r="D197" s="203"/>
      <c r="E197" s="204"/>
      <c r="F197" s="204"/>
      <c r="G197" s="204"/>
      <c r="H197" s="205"/>
      <c r="I197" s="93"/>
      <c r="J197" s="42"/>
    </row>
    <row r="198" spans="1:10" ht="12.75">
      <c r="A198" s="71"/>
      <c r="B198" s="69"/>
      <c r="C198" s="75"/>
      <c r="D198" s="203"/>
      <c r="E198" s="204"/>
      <c r="F198" s="204"/>
      <c r="G198" s="204"/>
      <c r="H198" s="205"/>
      <c r="I198" s="93"/>
      <c r="J198" s="42"/>
    </row>
    <row r="199" spans="1:10" ht="12.75">
      <c r="A199" s="71"/>
      <c r="B199" s="69"/>
      <c r="C199" s="75"/>
      <c r="D199" s="203"/>
      <c r="E199" s="204"/>
      <c r="F199" s="204"/>
      <c r="G199" s="204"/>
      <c r="H199" s="205"/>
      <c r="I199" s="93"/>
      <c r="J199" s="42"/>
    </row>
    <row r="200" spans="1:10" ht="12.75">
      <c r="A200" s="71"/>
      <c r="B200" s="69"/>
      <c r="C200" s="75"/>
      <c r="D200" s="203"/>
      <c r="E200" s="204"/>
      <c r="F200" s="204"/>
      <c r="G200" s="204"/>
      <c r="H200" s="205"/>
      <c r="I200" s="93"/>
      <c r="J200" s="42"/>
    </row>
    <row r="201" spans="1:10" ht="12.75">
      <c r="A201" s="71"/>
      <c r="B201" s="69"/>
      <c r="C201" s="75"/>
      <c r="D201" s="203"/>
      <c r="E201" s="204"/>
      <c r="F201" s="204"/>
      <c r="G201" s="204"/>
      <c r="H201" s="205"/>
      <c r="I201" s="93"/>
      <c r="J201" s="42"/>
    </row>
    <row r="202" spans="1:10" ht="12.75">
      <c r="A202" s="71"/>
      <c r="B202" s="69"/>
      <c r="C202" s="75"/>
      <c r="D202" s="203"/>
      <c r="E202" s="204"/>
      <c r="F202" s="204"/>
      <c r="G202" s="204"/>
      <c r="H202" s="205"/>
      <c r="I202" s="93"/>
      <c r="J202" s="42"/>
    </row>
    <row r="203" spans="1:10" ht="12.75">
      <c r="A203" s="71"/>
      <c r="B203" s="69"/>
      <c r="C203" s="75"/>
      <c r="D203" s="203"/>
      <c r="E203" s="204"/>
      <c r="F203" s="204"/>
      <c r="G203" s="204"/>
      <c r="H203" s="205"/>
      <c r="I203" s="93"/>
      <c r="J203" s="42"/>
    </row>
    <row r="204" spans="1:10" ht="12.75">
      <c r="A204" s="71"/>
      <c r="B204" s="69"/>
      <c r="C204" s="75"/>
      <c r="D204" s="203"/>
      <c r="E204" s="204"/>
      <c r="F204" s="204"/>
      <c r="G204" s="204"/>
      <c r="H204" s="205"/>
      <c r="I204" s="93"/>
      <c r="J204" s="42"/>
    </row>
    <row r="205" spans="1:10" ht="12.75">
      <c r="A205" s="71"/>
      <c r="B205" s="69"/>
      <c r="C205" s="75"/>
      <c r="D205" s="203"/>
      <c r="E205" s="204"/>
      <c r="F205" s="204"/>
      <c r="G205" s="204"/>
      <c r="H205" s="205"/>
      <c r="I205" s="93"/>
      <c r="J205" s="42"/>
    </row>
    <row r="206" spans="1:10" ht="12.75">
      <c r="A206" s="71"/>
      <c r="B206" s="69"/>
      <c r="C206" s="75"/>
      <c r="D206" s="203"/>
      <c r="E206" s="204"/>
      <c r="F206" s="204"/>
      <c r="G206" s="204"/>
      <c r="H206" s="205"/>
      <c r="I206" s="93"/>
      <c r="J206" s="42"/>
    </row>
    <row r="207" spans="1:10" ht="12.75">
      <c r="A207" s="71"/>
      <c r="B207" s="69"/>
      <c r="C207" s="75"/>
      <c r="D207" s="203"/>
      <c r="E207" s="204"/>
      <c r="F207" s="204"/>
      <c r="G207" s="204"/>
      <c r="H207" s="205"/>
      <c r="I207" s="93"/>
      <c r="J207" s="42"/>
    </row>
    <row r="208" spans="1:10" ht="12.75">
      <c r="A208" s="71"/>
      <c r="B208" s="69"/>
      <c r="C208" s="75"/>
      <c r="D208" s="203"/>
      <c r="E208" s="204"/>
      <c r="F208" s="204"/>
      <c r="G208" s="204"/>
      <c r="H208" s="205"/>
      <c r="I208" s="93"/>
      <c r="J208" s="42"/>
    </row>
    <row r="209" spans="1:10" ht="12.75">
      <c r="A209" s="71"/>
      <c r="B209" s="69"/>
      <c r="C209" s="75"/>
      <c r="D209" s="203"/>
      <c r="E209" s="204"/>
      <c r="F209" s="204"/>
      <c r="G209" s="204"/>
      <c r="H209" s="205"/>
      <c r="I209" s="93"/>
      <c r="J209" s="42"/>
    </row>
    <row r="210" spans="1:10" ht="12.75">
      <c r="A210" s="71"/>
      <c r="B210" s="69"/>
      <c r="C210" s="75"/>
      <c r="D210" s="203"/>
      <c r="E210" s="204"/>
      <c r="F210" s="204"/>
      <c r="G210" s="204"/>
      <c r="H210" s="205"/>
      <c r="I210" s="93"/>
      <c r="J210" s="42"/>
    </row>
    <row r="211" spans="1:10" ht="12.75">
      <c r="A211" s="71"/>
      <c r="B211" s="69"/>
      <c r="C211" s="75"/>
      <c r="D211" s="203"/>
      <c r="E211" s="204"/>
      <c r="F211" s="204"/>
      <c r="G211" s="204"/>
      <c r="H211" s="205"/>
      <c r="I211" s="93"/>
      <c r="J211" s="42"/>
    </row>
    <row r="212" spans="1:10" ht="12.75">
      <c r="A212" s="71"/>
      <c r="B212" s="69"/>
      <c r="C212" s="75"/>
      <c r="D212" s="203"/>
      <c r="E212" s="204"/>
      <c r="F212" s="204"/>
      <c r="G212" s="204"/>
      <c r="H212" s="205"/>
      <c r="I212" s="93"/>
      <c r="J212" s="42"/>
    </row>
    <row r="213" spans="1:10" ht="12.75">
      <c r="A213" s="71"/>
      <c r="B213" s="69"/>
      <c r="C213" s="75"/>
      <c r="D213" s="203"/>
      <c r="E213" s="204"/>
      <c r="F213" s="204"/>
      <c r="G213" s="204"/>
      <c r="H213" s="205"/>
      <c r="I213" s="93"/>
      <c r="J213" s="42"/>
    </row>
    <row r="214" spans="1:10" ht="12.75">
      <c r="A214" s="71"/>
      <c r="B214" s="69"/>
      <c r="C214" s="75"/>
      <c r="D214" s="203"/>
      <c r="E214" s="204"/>
      <c r="F214" s="204"/>
      <c r="G214" s="204"/>
      <c r="H214" s="205"/>
      <c r="I214" s="93"/>
      <c r="J214" s="42"/>
    </row>
    <row r="215" spans="1:10" ht="12.75">
      <c r="A215" s="71"/>
      <c r="B215" s="69"/>
      <c r="C215" s="75"/>
      <c r="D215" s="203"/>
      <c r="E215" s="204"/>
      <c r="F215" s="204"/>
      <c r="G215" s="204"/>
      <c r="H215" s="205"/>
      <c r="I215" s="93"/>
      <c r="J215" s="42"/>
    </row>
    <row r="216" spans="1:10" ht="12.75">
      <c r="A216" s="71"/>
      <c r="B216" s="69"/>
      <c r="C216" s="75"/>
      <c r="D216" s="203"/>
      <c r="E216" s="204"/>
      <c r="F216" s="204"/>
      <c r="G216" s="204"/>
      <c r="H216" s="205"/>
      <c r="I216" s="93"/>
      <c r="J216" s="42"/>
    </row>
    <row r="217" spans="1:10" ht="12.75">
      <c r="A217" s="71"/>
      <c r="B217" s="69"/>
      <c r="C217" s="75"/>
      <c r="D217" s="203"/>
      <c r="E217" s="204"/>
      <c r="F217" s="204"/>
      <c r="G217" s="204"/>
      <c r="H217" s="205"/>
      <c r="I217" s="93"/>
      <c r="J217" s="42"/>
    </row>
    <row r="218" spans="1:10" ht="12.75">
      <c r="A218" s="71"/>
      <c r="B218" s="69"/>
      <c r="C218" s="75"/>
      <c r="D218" s="203"/>
      <c r="E218" s="204"/>
      <c r="F218" s="204"/>
      <c r="G218" s="204"/>
      <c r="H218" s="205"/>
      <c r="I218" s="93"/>
      <c r="J218" s="42"/>
    </row>
    <row r="219" spans="1:10" ht="12.75">
      <c r="A219" s="71"/>
      <c r="B219" s="69"/>
      <c r="C219" s="75"/>
      <c r="D219" s="203"/>
      <c r="E219" s="204"/>
      <c r="F219" s="204"/>
      <c r="G219" s="204"/>
      <c r="H219" s="205"/>
      <c r="I219" s="93"/>
      <c r="J219" s="42"/>
    </row>
    <row r="220" spans="1:10" ht="12.75">
      <c r="A220" s="71"/>
      <c r="B220" s="69"/>
      <c r="C220" s="75"/>
      <c r="D220" s="203"/>
      <c r="E220" s="204"/>
      <c r="F220" s="204"/>
      <c r="G220" s="204"/>
      <c r="H220" s="205"/>
      <c r="I220" s="93"/>
      <c r="J220" s="42"/>
    </row>
    <row r="221" spans="1:10" ht="12.75">
      <c r="A221" s="71"/>
      <c r="B221" s="69"/>
      <c r="C221" s="75"/>
      <c r="D221" s="203"/>
      <c r="E221" s="204"/>
      <c r="F221" s="204"/>
      <c r="G221" s="204"/>
      <c r="H221" s="205"/>
      <c r="I221" s="93"/>
      <c r="J221" s="42"/>
    </row>
    <row r="222" spans="1:10" ht="12.75">
      <c r="A222" s="71"/>
      <c r="B222" s="69"/>
      <c r="C222" s="75"/>
      <c r="D222" s="203"/>
      <c r="E222" s="204"/>
      <c r="F222" s="204"/>
      <c r="G222" s="204"/>
      <c r="H222" s="205"/>
      <c r="I222" s="93"/>
      <c r="J222" s="42"/>
    </row>
    <row r="223" spans="1:10" ht="12.75">
      <c r="A223" s="71"/>
      <c r="B223" s="69"/>
      <c r="C223" s="75"/>
      <c r="D223" s="203"/>
      <c r="E223" s="204"/>
      <c r="F223" s="204"/>
      <c r="G223" s="204"/>
      <c r="H223" s="205"/>
      <c r="I223" s="93"/>
      <c r="J223" s="42"/>
    </row>
    <row r="224" spans="1:10" ht="12.75">
      <c r="A224" s="71"/>
      <c r="B224" s="69"/>
      <c r="C224" s="75"/>
      <c r="D224" s="203"/>
      <c r="E224" s="204"/>
      <c r="F224" s="204"/>
      <c r="G224" s="204"/>
      <c r="H224" s="205"/>
      <c r="I224" s="93"/>
      <c r="J224" s="42"/>
    </row>
    <row r="225" spans="1:10" ht="12.75">
      <c r="A225" s="71"/>
      <c r="B225" s="69"/>
      <c r="C225" s="75"/>
      <c r="D225" s="203"/>
      <c r="E225" s="204"/>
      <c r="F225" s="204"/>
      <c r="G225" s="204"/>
      <c r="H225" s="205"/>
      <c r="I225" s="93"/>
      <c r="J225" s="42"/>
    </row>
    <row r="226" spans="1:10" ht="12.75">
      <c r="A226" s="71"/>
      <c r="B226" s="69"/>
      <c r="C226" s="75"/>
      <c r="D226" s="203"/>
      <c r="E226" s="204"/>
      <c r="F226" s="204"/>
      <c r="G226" s="204"/>
      <c r="H226" s="205"/>
      <c r="I226" s="93"/>
      <c r="J226" s="42"/>
    </row>
    <row r="227" spans="1:10" ht="12.75">
      <c r="A227" s="71"/>
      <c r="B227" s="69"/>
      <c r="C227" s="75"/>
      <c r="D227" s="203"/>
      <c r="E227" s="204"/>
      <c r="F227" s="204"/>
      <c r="G227" s="204"/>
      <c r="H227" s="205"/>
      <c r="I227" s="93"/>
      <c r="J227" s="42"/>
    </row>
    <row r="228" spans="1:10" ht="12.75">
      <c r="A228" s="71"/>
      <c r="B228" s="69"/>
      <c r="C228" s="75"/>
      <c r="D228" s="203"/>
      <c r="E228" s="204"/>
      <c r="F228" s="204"/>
      <c r="G228" s="204"/>
      <c r="H228" s="205"/>
      <c r="I228" s="93"/>
      <c r="J228" s="42"/>
    </row>
    <row r="229" spans="1:10" ht="12.75">
      <c r="A229" s="71"/>
      <c r="B229" s="69"/>
      <c r="C229" s="75"/>
      <c r="D229" s="203"/>
      <c r="E229" s="204"/>
      <c r="F229" s="204"/>
      <c r="G229" s="204"/>
      <c r="H229" s="205"/>
      <c r="I229" s="93"/>
      <c r="J229" s="42"/>
    </row>
    <row r="230" spans="1:10" ht="12.75">
      <c r="A230" s="71"/>
      <c r="B230" s="69"/>
      <c r="C230" s="75"/>
      <c r="D230" s="203"/>
      <c r="E230" s="204"/>
      <c r="F230" s="204"/>
      <c r="G230" s="204"/>
      <c r="H230" s="205"/>
      <c r="I230" s="93"/>
      <c r="J230" s="42"/>
    </row>
    <row r="231" spans="1:10" ht="12.75">
      <c r="A231" s="71"/>
      <c r="B231" s="69"/>
      <c r="C231" s="75"/>
      <c r="D231" s="203"/>
      <c r="E231" s="204"/>
      <c r="F231" s="204"/>
      <c r="G231" s="204"/>
      <c r="H231" s="205"/>
      <c r="I231" s="93"/>
      <c r="J231" s="42"/>
    </row>
    <row r="232" spans="1:10" ht="12.75">
      <c r="A232" s="71"/>
      <c r="B232" s="69"/>
      <c r="C232" s="75"/>
      <c r="D232" s="203"/>
      <c r="E232" s="204"/>
      <c r="F232" s="204"/>
      <c r="G232" s="204"/>
      <c r="H232" s="205"/>
      <c r="I232" s="93"/>
      <c r="J232" s="42"/>
    </row>
    <row r="233" spans="1:10" ht="12.75">
      <c r="A233" s="71"/>
      <c r="B233" s="69"/>
      <c r="C233" s="75"/>
      <c r="D233" s="203"/>
      <c r="E233" s="204"/>
      <c r="F233" s="204"/>
      <c r="G233" s="204"/>
      <c r="H233" s="205"/>
      <c r="I233" s="93"/>
      <c r="J233" s="42"/>
    </row>
    <row r="234" spans="1:10" ht="12.75">
      <c r="A234" s="71"/>
      <c r="B234" s="69"/>
      <c r="C234" s="75"/>
      <c r="D234" s="203"/>
      <c r="E234" s="204"/>
      <c r="F234" s="204"/>
      <c r="G234" s="204"/>
      <c r="H234" s="205"/>
      <c r="I234" s="93"/>
      <c r="J234" s="42"/>
    </row>
    <row r="235" spans="1:10" ht="12.75">
      <c r="A235" s="71"/>
      <c r="B235" s="69"/>
      <c r="C235" s="75"/>
      <c r="D235" s="203"/>
      <c r="E235" s="204"/>
      <c r="F235" s="204"/>
      <c r="G235" s="204"/>
      <c r="H235" s="205"/>
      <c r="I235" s="93"/>
      <c r="J235" s="42"/>
    </row>
    <row r="236" spans="1:10" ht="12.75">
      <c r="A236" s="71"/>
      <c r="B236" s="69"/>
      <c r="C236" s="75"/>
      <c r="D236" s="203"/>
      <c r="E236" s="204"/>
      <c r="F236" s="204"/>
      <c r="G236" s="204"/>
      <c r="H236" s="205"/>
      <c r="I236" s="93"/>
      <c r="J236" s="42"/>
    </row>
    <row r="237" spans="1:10" ht="12.75">
      <c r="A237" s="71"/>
      <c r="B237" s="69"/>
      <c r="C237" s="75"/>
      <c r="D237" s="203"/>
      <c r="E237" s="204"/>
      <c r="F237" s="204"/>
      <c r="G237" s="204"/>
      <c r="H237" s="205"/>
      <c r="I237" s="93"/>
      <c r="J237" s="42"/>
    </row>
    <row r="238" spans="1:10" ht="12.75">
      <c r="A238" s="71"/>
      <c r="B238" s="69"/>
      <c r="C238" s="75"/>
      <c r="D238" s="203"/>
      <c r="E238" s="204"/>
      <c r="F238" s="204"/>
      <c r="G238" s="204"/>
      <c r="H238" s="205"/>
      <c r="I238" s="93"/>
      <c r="J238" s="42"/>
    </row>
    <row r="239" spans="1:10" ht="12.75">
      <c r="A239" s="71"/>
      <c r="B239" s="69"/>
      <c r="C239" s="75"/>
      <c r="D239" s="203"/>
      <c r="E239" s="204"/>
      <c r="F239" s="204"/>
      <c r="G239" s="204"/>
      <c r="H239" s="205"/>
      <c r="I239" s="93"/>
      <c r="J239" s="42"/>
    </row>
    <row r="240" spans="1:10" ht="12.75">
      <c r="A240" s="71"/>
      <c r="B240" s="69"/>
      <c r="C240" s="75"/>
      <c r="D240" s="203"/>
      <c r="E240" s="204"/>
      <c r="F240" s="204"/>
      <c r="G240" s="204"/>
      <c r="H240" s="205"/>
      <c r="I240" s="93"/>
      <c r="J240" s="42"/>
    </row>
    <row r="241" spans="1:10" ht="12.75">
      <c r="A241" s="71"/>
      <c r="B241" s="69"/>
      <c r="C241" s="75"/>
      <c r="D241" s="203"/>
      <c r="E241" s="204"/>
      <c r="F241" s="204"/>
      <c r="G241" s="204"/>
      <c r="H241" s="205"/>
      <c r="I241" s="93"/>
      <c r="J241" s="42"/>
    </row>
    <row r="242" spans="1:10" ht="12.75">
      <c r="A242" s="71"/>
      <c r="B242" s="69"/>
      <c r="C242" s="75"/>
      <c r="D242" s="203"/>
      <c r="E242" s="204"/>
      <c r="F242" s="204"/>
      <c r="G242" s="204"/>
      <c r="H242" s="205"/>
      <c r="I242" s="93"/>
      <c r="J242" s="42"/>
    </row>
    <row r="243" spans="1:10" ht="12.75">
      <c r="A243" s="71"/>
      <c r="B243" s="69"/>
      <c r="C243" s="75"/>
      <c r="D243" s="203"/>
      <c r="E243" s="204"/>
      <c r="F243" s="204"/>
      <c r="G243" s="204"/>
      <c r="H243" s="205"/>
      <c r="I243" s="93"/>
      <c r="J243" s="42"/>
    </row>
    <row r="244" spans="1:10" ht="12.75">
      <c r="A244" s="71"/>
      <c r="B244" s="69"/>
      <c r="C244" s="75"/>
      <c r="D244" s="203"/>
      <c r="E244" s="204"/>
      <c r="F244" s="204"/>
      <c r="G244" s="204"/>
      <c r="H244" s="205"/>
      <c r="I244" s="93"/>
      <c r="J244" s="42"/>
    </row>
    <row r="245" spans="1:10" ht="12.75">
      <c r="A245" s="71"/>
      <c r="B245" s="69"/>
      <c r="C245" s="75"/>
      <c r="D245" s="203"/>
      <c r="E245" s="204"/>
      <c r="F245" s="204"/>
      <c r="G245" s="204"/>
      <c r="H245" s="205"/>
      <c r="I245" s="93"/>
      <c r="J245" s="42"/>
    </row>
    <row r="246" spans="1:10" ht="12.75">
      <c r="A246" s="71"/>
      <c r="B246" s="69"/>
      <c r="C246" s="75"/>
      <c r="D246" s="203"/>
      <c r="E246" s="204"/>
      <c r="F246" s="204"/>
      <c r="G246" s="204"/>
      <c r="H246" s="205"/>
      <c r="I246" s="93"/>
      <c r="J246" s="42"/>
    </row>
    <row r="247" spans="1:10" ht="12.75">
      <c r="A247" s="71"/>
      <c r="B247" s="69"/>
      <c r="C247" s="75"/>
      <c r="D247" s="203"/>
      <c r="E247" s="204"/>
      <c r="F247" s="204"/>
      <c r="G247" s="204"/>
      <c r="H247" s="205"/>
      <c r="I247" s="93"/>
      <c r="J247" s="42"/>
    </row>
    <row r="248" spans="1:10" ht="12.75">
      <c r="A248" s="71"/>
      <c r="B248" s="69"/>
      <c r="C248" s="75"/>
      <c r="D248" s="203"/>
      <c r="E248" s="204"/>
      <c r="F248" s="204"/>
      <c r="G248" s="204"/>
      <c r="H248" s="205"/>
      <c r="I248" s="93"/>
      <c r="J248" s="42"/>
    </row>
    <row r="249" spans="1:10" ht="12.75">
      <c r="A249" s="71"/>
      <c r="B249" s="69"/>
      <c r="C249" s="75"/>
      <c r="D249" s="203"/>
      <c r="E249" s="204"/>
      <c r="F249" s="204"/>
      <c r="G249" s="204"/>
      <c r="H249" s="205"/>
      <c r="I249" s="93"/>
      <c r="J249" s="42"/>
    </row>
    <row r="250" spans="1:10" ht="12.75">
      <c r="A250" s="71"/>
      <c r="B250" s="69"/>
      <c r="C250" s="75"/>
      <c r="D250" s="203"/>
      <c r="E250" s="204"/>
      <c r="F250" s="204"/>
      <c r="G250" s="204"/>
      <c r="H250" s="205"/>
      <c r="I250" s="93"/>
      <c r="J250" s="42"/>
    </row>
    <row r="251" spans="1:10" ht="12.75">
      <c r="A251" s="71"/>
      <c r="B251" s="69"/>
      <c r="C251" s="75"/>
      <c r="D251" s="203"/>
      <c r="E251" s="204"/>
      <c r="F251" s="204"/>
      <c r="G251" s="204"/>
      <c r="H251" s="205"/>
      <c r="I251" s="93"/>
      <c r="J251" s="42"/>
    </row>
    <row r="252" spans="1:10" ht="12.75">
      <c r="A252" s="71"/>
      <c r="B252" s="69"/>
      <c r="C252" s="75"/>
      <c r="D252" s="203"/>
      <c r="E252" s="204"/>
      <c r="F252" s="204"/>
      <c r="G252" s="204"/>
      <c r="H252" s="205"/>
      <c r="I252" s="93"/>
      <c r="J252" s="42"/>
    </row>
    <row r="253" spans="1:10" ht="12.75">
      <c r="A253" s="71"/>
      <c r="B253" s="69"/>
      <c r="C253" s="75"/>
      <c r="D253" s="203"/>
      <c r="E253" s="204"/>
      <c r="F253" s="204"/>
      <c r="G253" s="204"/>
      <c r="H253" s="205"/>
      <c r="I253" s="93"/>
      <c r="J253" s="42"/>
    </row>
    <row r="254" spans="1:10" ht="12.75">
      <c r="A254" s="71"/>
      <c r="B254" s="69"/>
      <c r="C254" s="75"/>
      <c r="D254" s="203"/>
      <c r="E254" s="204"/>
      <c r="F254" s="204"/>
      <c r="G254" s="204"/>
      <c r="H254" s="205"/>
      <c r="I254" s="93"/>
      <c r="J254" s="42"/>
    </row>
    <row r="255" spans="1:10" ht="12.75">
      <c r="A255" s="71"/>
      <c r="B255" s="69"/>
      <c r="C255" s="75"/>
      <c r="D255" s="203"/>
      <c r="E255" s="204"/>
      <c r="F255" s="204"/>
      <c r="G255" s="204"/>
      <c r="H255" s="205"/>
      <c r="I255" s="93"/>
      <c r="J255" s="42"/>
    </row>
    <row r="256" spans="1:10" ht="12.75">
      <c r="A256" s="71"/>
      <c r="B256" s="69"/>
      <c r="C256" s="75"/>
      <c r="D256" s="203"/>
      <c r="E256" s="204"/>
      <c r="F256" s="204"/>
      <c r="G256" s="204"/>
      <c r="H256" s="205"/>
      <c r="I256" s="93"/>
      <c r="J256" s="42"/>
    </row>
    <row r="257" spans="1:10" ht="12.75">
      <c r="A257" s="71"/>
      <c r="B257" s="69"/>
      <c r="C257" s="75"/>
      <c r="D257" s="203"/>
      <c r="E257" s="204"/>
      <c r="F257" s="204"/>
      <c r="G257" s="204"/>
      <c r="H257" s="205"/>
      <c r="I257" s="93"/>
      <c r="J257" s="42"/>
    </row>
    <row r="258" spans="1:10" ht="12.75">
      <c r="A258" s="71"/>
      <c r="B258" s="69"/>
      <c r="C258" s="75"/>
      <c r="D258" s="203"/>
      <c r="E258" s="204"/>
      <c r="F258" s="204"/>
      <c r="G258" s="204"/>
      <c r="H258" s="205"/>
      <c r="I258" s="93"/>
      <c r="J258" s="42"/>
    </row>
    <row r="259" spans="1:10" ht="12.75">
      <c r="A259" s="71"/>
      <c r="B259" s="69"/>
      <c r="C259" s="75"/>
      <c r="D259" s="203"/>
      <c r="E259" s="204"/>
      <c r="F259" s="204"/>
      <c r="G259" s="204"/>
      <c r="H259" s="205"/>
      <c r="I259" s="93"/>
      <c r="J259" s="42"/>
    </row>
    <row r="260" spans="1:10" ht="12.75">
      <c r="A260" s="71"/>
      <c r="B260" s="69"/>
      <c r="C260" s="75"/>
      <c r="D260" s="203"/>
      <c r="E260" s="204"/>
      <c r="F260" s="204"/>
      <c r="G260" s="204"/>
      <c r="H260" s="205"/>
      <c r="I260" s="93"/>
      <c r="J260" s="42"/>
    </row>
    <row r="261" spans="1:10" ht="12.75">
      <c r="A261" s="71"/>
      <c r="B261" s="69"/>
      <c r="C261" s="75"/>
      <c r="D261" s="203"/>
      <c r="E261" s="204"/>
      <c r="F261" s="204"/>
      <c r="G261" s="204"/>
      <c r="H261" s="205"/>
      <c r="I261" s="93"/>
      <c r="J261" s="42"/>
    </row>
    <row r="262" spans="1:10" ht="12.75">
      <c r="A262" s="71"/>
      <c r="B262" s="69"/>
      <c r="C262" s="75"/>
      <c r="D262" s="203"/>
      <c r="E262" s="204"/>
      <c r="F262" s="204"/>
      <c r="G262" s="204"/>
      <c r="H262" s="205"/>
      <c r="I262" s="93"/>
      <c r="J262" s="42"/>
    </row>
    <row r="263" spans="1:10" ht="12.75">
      <c r="A263" s="71"/>
      <c r="B263" s="69"/>
      <c r="C263" s="75"/>
      <c r="D263" s="203"/>
      <c r="E263" s="204"/>
      <c r="F263" s="204"/>
      <c r="G263" s="204"/>
      <c r="H263" s="205"/>
      <c r="I263" s="93"/>
      <c r="J263" s="42"/>
    </row>
    <row r="264" spans="1:10" ht="12.75">
      <c r="A264" s="71"/>
      <c r="B264" s="69"/>
      <c r="C264" s="75"/>
      <c r="D264" s="203"/>
      <c r="E264" s="204"/>
      <c r="F264" s="204"/>
      <c r="G264" s="204"/>
      <c r="H264" s="205"/>
      <c r="I264" s="93"/>
      <c r="J264" s="42"/>
    </row>
    <row r="265" spans="1:10" ht="12.75">
      <c r="A265" s="71"/>
      <c r="B265" s="69"/>
      <c r="C265" s="75"/>
      <c r="D265" s="203"/>
      <c r="E265" s="204"/>
      <c r="F265" s="204"/>
      <c r="G265" s="204"/>
      <c r="H265" s="205"/>
      <c r="I265" s="93"/>
      <c r="J265" s="42"/>
    </row>
    <row r="266" spans="1:10" ht="12.75">
      <c r="A266" s="71"/>
      <c r="B266" s="69"/>
      <c r="C266" s="75"/>
      <c r="D266" s="203"/>
      <c r="E266" s="204"/>
      <c r="F266" s="204"/>
      <c r="G266" s="204"/>
      <c r="H266" s="205"/>
      <c r="I266" s="93"/>
      <c r="J266" s="42"/>
    </row>
    <row r="267" spans="1:10" ht="12.75">
      <c r="A267" s="71"/>
      <c r="B267" s="69"/>
      <c r="C267" s="75"/>
      <c r="D267" s="203"/>
      <c r="E267" s="204"/>
      <c r="F267" s="204"/>
      <c r="G267" s="204"/>
      <c r="H267" s="205"/>
      <c r="I267" s="93"/>
      <c r="J267" s="42"/>
    </row>
    <row r="268" spans="1:10" ht="12.75">
      <c r="A268" s="71"/>
      <c r="B268" s="69"/>
      <c r="C268" s="75"/>
      <c r="D268" s="203"/>
      <c r="E268" s="204"/>
      <c r="F268" s="204"/>
      <c r="G268" s="204"/>
      <c r="H268" s="205"/>
      <c r="I268" s="93"/>
      <c r="J268" s="42"/>
    </row>
    <row r="269" spans="1:10" ht="12.75">
      <c r="A269" s="71"/>
      <c r="B269" s="69"/>
      <c r="C269" s="75"/>
      <c r="D269" s="203"/>
      <c r="E269" s="204"/>
      <c r="F269" s="204"/>
      <c r="G269" s="204"/>
      <c r="H269" s="205"/>
      <c r="I269" s="93"/>
      <c r="J269" s="42"/>
    </row>
    <row r="270" spans="1:10" ht="12.75">
      <c r="A270" s="71"/>
      <c r="B270" s="69"/>
      <c r="C270" s="75"/>
      <c r="D270" s="203"/>
      <c r="E270" s="204"/>
      <c r="F270" s="204"/>
      <c r="G270" s="204"/>
      <c r="H270" s="205"/>
      <c r="I270" s="93"/>
      <c r="J270" s="42"/>
    </row>
    <row r="271" spans="1:10" ht="12.75">
      <c r="A271" s="71"/>
      <c r="B271" s="69"/>
      <c r="C271" s="75"/>
      <c r="D271" s="203"/>
      <c r="E271" s="204"/>
      <c r="F271" s="204"/>
      <c r="G271" s="204"/>
      <c r="H271" s="205"/>
      <c r="I271" s="93"/>
      <c r="J271" s="42"/>
    </row>
    <row r="272" spans="1:10" ht="12.75">
      <c r="A272" s="71"/>
      <c r="B272" s="69"/>
      <c r="C272" s="75"/>
      <c r="D272" s="203"/>
      <c r="E272" s="204"/>
      <c r="F272" s="204"/>
      <c r="G272" s="204"/>
      <c r="H272" s="205"/>
      <c r="I272" s="93"/>
      <c r="J272" s="42"/>
    </row>
    <row r="273" spans="1:10" ht="12.75">
      <c r="A273" s="71"/>
      <c r="B273" s="69"/>
      <c r="C273" s="75"/>
      <c r="D273" s="203"/>
      <c r="E273" s="204"/>
      <c r="F273" s="204"/>
      <c r="G273" s="204"/>
      <c r="H273" s="205"/>
      <c r="I273" s="93"/>
      <c r="J273" s="42"/>
    </row>
    <row r="274" spans="1:10" ht="12.75">
      <c r="A274" s="71"/>
      <c r="B274" s="69"/>
      <c r="C274" s="75"/>
      <c r="D274" s="203"/>
      <c r="E274" s="204"/>
      <c r="F274" s="204"/>
      <c r="G274" s="204"/>
      <c r="H274" s="205"/>
      <c r="I274" s="93"/>
      <c r="J274" s="42"/>
    </row>
    <row r="275" spans="1:10" ht="12.75">
      <c r="A275" s="71"/>
      <c r="B275" s="69"/>
      <c r="C275" s="75"/>
      <c r="D275" s="203"/>
      <c r="E275" s="204"/>
      <c r="F275" s="204"/>
      <c r="G275" s="204"/>
      <c r="H275" s="205"/>
      <c r="I275" s="93"/>
      <c r="J275" s="42"/>
    </row>
    <row r="276" spans="1:10" ht="12.75">
      <c r="A276" s="71"/>
      <c r="B276" s="69"/>
      <c r="C276" s="75"/>
      <c r="D276" s="203"/>
      <c r="E276" s="204"/>
      <c r="F276" s="204"/>
      <c r="G276" s="204"/>
      <c r="H276" s="205"/>
      <c r="I276" s="93"/>
      <c r="J276" s="42"/>
    </row>
    <row r="277" spans="1:10" ht="12.75">
      <c r="A277" s="71"/>
      <c r="B277" s="69"/>
      <c r="C277" s="75"/>
      <c r="D277" s="203"/>
      <c r="E277" s="204"/>
      <c r="F277" s="204"/>
      <c r="G277" s="204"/>
      <c r="H277" s="205"/>
      <c r="I277" s="93"/>
      <c r="J277" s="42"/>
    </row>
    <row r="278" spans="1:10" ht="12.75">
      <c r="A278" s="71"/>
      <c r="B278" s="69"/>
      <c r="C278" s="75"/>
      <c r="D278" s="203"/>
      <c r="E278" s="204"/>
      <c r="F278" s="204"/>
      <c r="G278" s="204"/>
      <c r="H278" s="205"/>
      <c r="I278" s="93"/>
      <c r="J278" s="42"/>
    </row>
    <row r="279" spans="1:10" ht="12.75">
      <c r="A279" s="71"/>
      <c r="B279" s="69"/>
      <c r="C279" s="75"/>
      <c r="D279" s="203"/>
      <c r="E279" s="204"/>
      <c r="F279" s="204"/>
      <c r="G279" s="204"/>
      <c r="H279" s="205"/>
      <c r="I279" s="93"/>
      <c r="J279" s="42"/>
    </row>
    <row r="280" spans="1:10" ht="12.75">
      <c r="A280" s="71"/>
      <c r="B280" s="69"/>
      <c r="C280" s="75"/>
      <c r="D280" s="203"/>
      <c r="E280" s="204"/>
      <c r="F280" s="204"/>
      <c r="G280" s="204"/>
      <c r="H280" s="205"/>
      <c r="I280" s="93"/>
      <c r="J280" s="42"/>
    </row>
    <row r="281" spans="1:10" ht="12.75">
      <c r="A281" s="71"/>
      <c r="B281" s="69"/>
      <c r="C281" s="75"/>
      <c r="D281" s="203"/>
      <c r="E281" s="204"/>
      <c r="F281" s="204"/>
      <c r="G281" s="204"/>
      <c r="H281" s="205"/>
      <c r="I281" s="93"/>
      <c r="J281" s="42"/>
    </row>
    <row r="282" spans="1:10" ht="12.75">
      <c r="A282" s="71"/>
      <c r="B282" s="69"/>
      <c r="C282" s="75"/>
      <c r="D282" s="203"/>
      <c r="E282" s="204"/>
      <c r="F282" s="204"/>
      <c r="G282" s="204"/>
      <c r="H282" s="205"/>
      <c r="I282" s="93"/>
      <c r="J282" s="42"/>
    </row>
    <row r="283" spans="1:10" ht="12.75">
      <c r="A283" s="71"/>
      <c r="B283" s="69"/>
      <c r="C283" s="75"/>
      <c r="D283" s="203"/>
      <c r="E283" s="204"/>
      <c r="F283" s="204"/>
      <c r="G283" s="204"/>
      <c r="H283" s="205"/>
      <c r="I283" s="93"/>
      <c r="J283" s="42"/>
    </row>
    <row r="284" spans="1:10" ht="12.75">
      <c r="A284" s="71"/>
      <c r="B284" s="69"/>
      <c r="C284" s="75"/>
      <c r="D284" s="203"/>
      <c r="E284" s="204"/>
      <c r="F284" s="204"/>
      <c r="G284" s="204"/>
      <c r="H284" s="205"/>
      <c r="I284" s="93"/>
      <c r="J284" s="42"/>
    </row>
    <row r="285" spans="1:10" ht="12.75">
      <c r="A285" s="71"/>
      <c r="B285" s="69"/>
      <c r="C285" s="75"/>
      <c r="D285" s="203"/>
      <c r="E285" s="204"/>
      <c r="F285" s="204"/>
      <c r="G285" s="204"/>
      <c r="H285" s="205"/>
      <c r="I285" s="93"/>
      <c r="J285" s="42"/>
    </row>
    <row r="286" spans="1:10" ht="12.75">
      <c r="A286" s="71"/>
      <c r="B286" s="69"/>
      <c r="C286" s="75"/>
      <c r="D286" s="203"/>
      <c r="E286" s="204"/>
      <c r="F286" s="204"/>
      <c r="G286" s="204"/>
      <c r="H286" s="205"/>
      <c r="I286" s="93"/>
      <c r="J286" s="42"/>
    </row>
    <row r="287" spans="1:10" ht="12.75">
      <c r="A287" s="71"/>
      <c r="B287" s="69"/>
      <c r="C287" s="75"/>
      <c r="D287" s="203"/>
      <c r="E287" s="204"/>
      <c r="F287" s="204"/>
      <c r="G287" s="204"/>
      <c r="H287" s="205"/>
      <c r="I287" s="93"/>
      <c r="J287" s="42"/>
    </row>
    <row r="288" spans="1:10" ht="12.75">
      <c r="A288" s="71"/>
      <c r="B288" s="69"/>
      <c r="C288" s="75"/>
      <c r="D288" s="203"/>
      <c r="E288" s="204"/>
      <c r="F288" s="204"/>
      <c r="G288" s="204"/>
      <c r="H288" s="205"/>
      <c r="I288" s="93"/>
      <c r="J288" s="42"/>
    </row>
    <row r="289" spans="1:10" ht="12.75">
      <c r="A289" s="71"/>
      <c r="B289" s="69"/>
      <c r="C289" s="75"/>
      <c r="D289" s="203"/>
      <c r="E289" s="204"/>
      <c r="F289" s="204"/>
      <c r="G289" s="204"/>
      <c r="H289" s="205"/>
      <c r="I289" s="93"/>
      <c r="J289" s="42"/>
    </row>
    <row r="290" spans="1:10" ht="12.75">
      <c r="A290" s="71"/>
      <c r="B290" s="69"/>
      <c r="C290" s="75"/>
      <c r="D290" s="203"/>
      <c r="E290" s="204"/>
      <c r="F290" s="204"/>
      <c r="G290" s="204"/>
      <c r="H290" s="205"/>
      <c r="I290" s="93"/>
      <c r="J290" s="42"/>
    </row>
    <row r="291" spans="1:10" ht="12.75">
      <c r="A291" s="71"/>
      <c r="B291" s="69"/>
      <c r="C291" s="75"/>
      <c r="D291" s="203"/>
      <c r="E291" s="204"/>
      <c r="F291" s="204"/>
      <c r="G291" s="204"/>
      <c r="H291" s="205"/>
      <c r="I291" s="93"/>
      <c r="J291" s="42"/>
    </row>
    <row r="292" spans="1:10" ht="12.75">
      <c r="A292" s="71"/>
      <c r="B292" s="69"/>
      <c r="C292" s="75"/>
      <c r="D292" s="203"/>
      <c r="E292" s="204"/>
      <c r="F292" s="204"/>
      <c r="G292" s="204"/>
      <c r="H292" s="205"/>
      <c r="I292" s="93"/>
      <c r="J292" s="42"/>
    </row>
    <row r="293" spans="1:10" ht="12.75">
      <c r="A293" s="71"/>
      <c r="B293" s="69"/>
      <c r="C293" s="75"/>
      <c r="D293" s="203"/>
      <c r="E293" s="204"/>
      <c r="F293" s="204"/>
      <c r="G293" s="204"/>
      <c r="H293" s="205"/>
      <c r="I293" s="93"/>
      <c r="J293" s="42"/>
    </row>
    <row r="294" spans="1:10" ht="12.75">
      <c r="A294" s="71"/>
      <c r="B294" s="69"/>
      <c r="C294" s="75"/>
      <c r="D294" s="203"/>
      <c r="E294" s="204"/>
      <c r="F294" s="204"/>
      <c r="G294" s="204"/>
      <c r="H294" s="205"/>
      <c r="I294" s="93"/>
      <c r="J294" s="42"/>
    </row>
    <row r="295" spans="1:10" ht="12.75">
      <c r="A295" s="71"/>
      <c r="B295" s="69"/>
      <c r="C295" s="75"/>
      <c r="D295" s="203"/>
      <c r="E295" s="204"/>
      <c r="F295" s="204"/>
      <c r="G295" s="204"/>
      <c r="H295" s="205"/>
      <c r="I295" s="93"/>
      <c r="J295" s="42"/>
    </row>
    <row r="296" spans="1:10" ht="12.75">
      <c r="A296" s="71"/>
      <c r="B296" s="69"/>
      <c r="C296" s="75"/>
      <c r="D296" s="203"/>
      <c r="E296" s="204"/>
      <c r="F296" s="204"/>
      <c r="G296" s="204"/>
      <c r="H296" s="205"/>
      <c r="I296" s="93"/>
      <c r="J296" s="42"/>
    </row>
    <row r="297" spans="1:10" ht="12.75">
      <c r="A297" s="71"/>
      <c r="B297" s="69"/>
      <c r="C297" s="75"/>
      <c r="D297" s="203"/>
      <c r="E297" s="204"/>
      <c r="F297" s="204"/>
      <c r="G297" s="204"/>
      <c r="H297" s="205"/>
      <c r="I297" s="93"/>
      <c r="J297" s="42"/>
    </row>
    <row r="298" spans="1:10" ht="12.75">
      <c r="A298" s="71"/>
      <c r="B298" s="69"/>
      <c r="C298" s="75"/>
      <c r="D298" s="203"/>
      <c r="E298" s="204"/>
      <c r="F298" s="204"/>
      <c r="G298" s="204"/>
      <c r="H298" s="205"/>
      <c r="I298" s="93"/>
      <c r="J298" s="42"/>
    </row>
    <row r="299" spans="1:10" ht="12.75">
      <c r="A299" s="71"/>
      <c r="B299" s="69"/>
      <c r="C299" s="75"/>
      <c r="D299" s="203"/>
      <c r="E299" s="204"/>
      <c r="F299" s="204"/>
      <c r="G299" s="204"/>
      <c r="H299" s="205"/>
      <c r="I299" s="93"/>
      <c r="J299" s="42"/>
    </row>
    <row r="300" spans="1:10" ht="12.75">
      <c r="A300" s="71"/>
      <c r="B300" s="69"/>
      <c r="C300" s="75"/>
      <c r="D300" s="203"/>
      <c r="E300" s="204"/>
      <c r="F300" s="204"/>
      <c r="G300" s="204"/>
      <c r="H300" s="205"/>
      <c r="I300" s="93"/>
      <c r="J300" s="42"/>
    </row>
    <row r="301" spans="1:10" ht="12.75">
      <c r="A301" s="71"/>
      <c r="B301" s="69"/>
      <c r="C301" s="75"/>
      <c r="D301" s="203"/>
      <c r="E301" s="204"/>
      <c r="F301" s="204"/>
      <c r="G301" s="204"/>
      <c r="H301" s="205"/>
      <c r="I301" s="93"/>
      <c r="J301" s="42"/>
    </row>
    <row r="302" spans="1:10" ht="12.75">
      <c r="A302" s="71"/>
      <c r="B302" s="69"/>
      <c r="C302" s="75"/>
      <c r="D302" s="203"/>
      <c r="E302" s="204"/>
      <c r="F302" s="204"/>
      <c r="G302" s="204"/>
      <c r="H302" s="205"/>
      <c r="I302" s="93"/>
      <c r="J302" s="42"/>
    </row>
    <row r="303" spans="1:10" ht="12.75">
      <c r="A303" s="71"/>
      <c r="B303" s="69"/>
      <c r="C303" s="75"/>
      <c r="D303" s="203"/>
      <c r="E303" s="204"/>
      <c r="F303" s="204"/>
      <c r="G303" s="204"/>
      <c r="H303" s="205"/>
      <c r="I303" s="93"/>
      <c r="J303" s="42"/>
    </row>
    <row r="304" spans="1:10" ht="12.75">
      <c r="A304" s="71"/>
      <c r="B304" s="69"/>
      <c r="C304" s="75"/>
      <c r="D304" s="203"/>
      <c r="E304" s="204"/>
      <c r="F304" s="204"/>
      <c r="G304" s="204"/>
      <c r="H304" s="205"/>
      <c r="I304" s="93"/>
      <c r="J304" s="42"/>
    </row>
    <row r="305" spans="1:10" ht="12.75">
      <c r="A305" s="71"/>
      <c r="B305" s="69"/>
      <c r="C305" s="75"/>
      <c r="D305" s="203"/>
      <c r="E305" s="204"/>
      <c r="F305" s="204"/>
      <c r="G305" s="204"/>
      <c r="H305" s="205"/>
      <c r="I305" s="93"/>
      <c r="J305" s="42"/>
    </row>
    <row r="306" spans="1:10" ht="12.75">
      <c r="A306" s="71"/>
      <c r="B306" s="69"/>
      <c r="C306" s="75"/>
      <c r="D306" s="203"/>
      <c r="E306" s="204"/>
      <c r="F306" s="204"/>
      <c r="G306" s="204"/>
      <c r="H306" s="205"/>
      <c r="I306" s="93"/>
      <c r="J306" s="42"/>
    </row>
    <row r="307" spans="1:10" ht="12.75">
      <c r="A307" s="71"/>
      <c r="B307" s="69"/>
      <c r="C307" s="75"/>
      <c r="D307" s="203"/>
      <c r="E307" s="204"/>
      <c r="F307" s="204"/>
      <c r="G307" s="204"/>
      <c r="H307" s="205"/>
      <c r="I307" s="93"/>
      <c r="J307" s="42"/>
    </row>
    <row r="308" spans="1:10" ht="12.75">
      <c r="A308" s="71"/>
      <c r="B308" s="69"/>
      <c r="C308" s="75"/>
      <c r="D308" s="203"/>
      <c r="E308" s="204"/>
      <c r="F308" s="204"/>
      <c r="G308" s="204"/>
      <c r="H308" s="205"/>
      <c r="I308" s="93"/>
      <c r="J308" s="42"/>
    </row>
    <row r="309" spans="1:10" ht="12.75">
      <c r="A309" s="71"/>
      <c r="B309" s="69"/>
      <c r="C309" s="75"/>
      <c r="D309" s="203"/>
      <c r="E309" s="204"/>
      <c r="F309" s="204"/>
      <c r="G309" s="204"/>
      <c r="H309" s="205"/>
      <c r="I309" s="93"/>
      <c r="J309" s="42"/>
    </row>
    <row r="310" spans="1:10" ht="12.75">
      <c r="A310" s="71"/>
      <c r="B310" s="69"/>
      <c r="C310" s="75"/>
      <c r="D310" s="203"/>
      <c r="E310" s="204"/>
      <c r="F310" s="204"/>
      <c r="G310" s="204"/>
      <c r="H310" s="205"/>
      <c r="I310" s="93"/>
      <c r="J310" s="42"/>
    </row>
    <row r="311" spans="1:10" ht="12.75">
      <c r="A311" s="71"/>
      <c r="B311" s="69"/>
      <c r="C311" s="75"/>
      <c r="D311" s="203"/>
      <c r="E311" s="204"/>
      <c r="F311" s="204"/>
      <c r="G311" s="204"/>
      <c r="H311" s="205"/>
      <c r="I311" s="93"/>
      <c r="J311" s="42"/>
    </row>
    <row r="312" spans="1:10" ht="12.75">
      <c r="A312" s="71"/>
      <c r="B312" s="69"/>
      <c r="C312" s="75"/>
      <c r="D312" s="203"/>
      <c r="E312" s="204"/>
      <c r="F312" s="204"/>
      <c r="G312" s="204"/>
      <c r="H312" s="205"/>
      <c r="I312" s="93"/>
      <c r="J312" s="42"/>
    </row>
    <row r="313" spans="1:10" ht="12.75">
      <c r="A313" s="71"/>
      <c r="B313" s="69"/>
      <c r="C313" s="75"/>
      <c r="D313" s="203"/>
      <c r="E313" s="204"/>
      <c r="F313" s="204"/>
      <c r="G313" s="204"/>
      <c r="H313" s="205"/>
      <c r="I313" s="93"/>
      <c r="J313" s="42"/>
    </row>
    <row r="314" spans="1:10" ht="12.75">
      <c r="A314" s="71"/>
      <c r="B314" s="69"/>
      <c r="C314" s="75"/>
      <c r="D314" s="203"/>
      <c r="E314" s="204"/>
      <c r="F314" s="204"/>
      <c r="G314" s="204"/>
      <c r="H314" s="205"/>
      <c r="I314" s="93"/>
      <c r="J314" s="42"/>
    </row>
    <row r="315" spans="1:10" ht="12.75">
      <c r="A315" s="71"/>
      <c r="B315" s="69"/>
      <c r="C315" s="75"/>
      <c r="D315" s="203"/>
      <c r="E315" s="204"/>
      <c r="F315" s="204"/>
      <c r="G315" s="204"/>
      <c r="H315" s="205"/>
      <c r="I315" s="93"/>
      <c r="J315" s="42"/>
    </row>
    <row r="316" spans="1:10" ht="12.75">
      <c r="A316" s="71"/>
      <c r="B316" s="69"/>
      <c r="C316" s="75"/>
      <c r="D316" s="203"/>
      <c r="E316" s="204"/>
      <c r="F316" s="204"/>
      <c r="G316" s="204"/>
      <c r="H316" s="205"/>
      <c r="I316" s="93"/>
      <c r="J316" s="42"/>
    </row>
    <row r="317" spans="1:10" ht="12.75">
      <c r="A317" s="71"/>
      <c r="B317" s="69"/>
      <c r="C317" s="75"/>
      <c r="D317" s="203"/>
      <c r="E317" s="204"/>
      <c r="F317" s="204"/>
      <c r="G317" s="204"/>
      <c r="H317" s="205"/>
      <c r="I317" s="93"/>
      <c r="J317" s="42"/>
    </row>
    <row r="318" spans="1:10" ht="12.75">
      <c r="A318" s="71"/>
      <c r="B318" s="69"/>
      <c r="C318" s="75"/>
      <c r="D318" s="203"/>
      <c r="E318" s="204"/>
      <c r="F318" s="204"/>
      <c r="G318" s="204"/>
      <c r="H318" s="205"/>
      <c r="I318" s="93"/>
      <c r="J318" s="42"/>
    </row>
    <row r="319" spans="1:10" ht="12.75">
      <c r="A319" s="71"/>
      <c r="B319" s="69"/>
      <c r="C319" s="75"/>
      <c r="D319" s="203"/>
      <c r="E319" s="204"/>
      <c r="F319" s="204"/>
      <c r="G319" s="204"/>
      <c r="H319" s="205"/>
      <c r="I319" s="93"/>
      <c r="J319" s="42"/>
    </row>
    <row r="320" spans="1:10" ht="12.75">
      <c r="A320" s="71"/>
      <c r="B320" s="69"/>
      <c r="C320" s="75"/>
      <c r="D320" s="203"/>
      <c r="E320" s="204"/>
      <c r="F320" s="204"/>
      <c r="G320" s="204"/>
      <c r="H320" s="205"/>
      <c r="I320" s="93"/>
      <c r="J320" s="42"/>
    </row>
    <row r="321" spans="1:10" ht="12.75">
      <c r="A321" s="71"/>
      <c r="B321" s="69"/>
      <c r="C321" s="75"/>
      <c r="D321" s="203"/>
      <c r="E321" s="204"/>
      <c r="F321" s="204"/>
      <c r="G321" s="204"/>
      <c r="H321" s="205"/>
      <c r="I321" s="93"/>
      <c r="J321" s="42"/>
    </row>
    <row r="322" spans="1:10" ht="12.75">
      <c r="A322" s="71"/>
      <c r="B322" s="69"/>
      <c r="C322" s="75"/>
      <c r="D322" s="203"/>
      <c r="E322" s="204"/>
      <c r="F322" s="204"/>
      <c r="G322" s="204"/>
      <c r="H322" s="205"/>
      <c r="I322" s="93"/>
      <c r="J322" s="42"/>
    </row>
    <row r="323" spans="1:10" ht="12.75">
      <c r="A323" s="71"/>
      <c r="B323" s="69"/>
      <c r="C323" s="75"/>
      <c r="D323" s="203"/>
      <c r="E323" s="204"/>
      <c r="F323" s="204"/>
      <c r="G323" s="204"/>
      <c r="H323" s="205"/>
      <c r="I323" s="93"/>
      <c r="J323" s="42"/>
    </row>
    <row r="324" spans="1:10" ht="12.75">
      <c r="A324" s="71"/>
      <c r="B324" s="69"/>
      <c r="C324" s="75"/>
      <c r="D324" s="203"/>
      <c r="E324" s="204"/>
      <c r="F324" s="204"/>
      <c r="G324" s="204"/>
      <c r="H324" s="205"/>
      <c r="I324" s="93"/>
      <c r="J324" s="42"/>
    </row>
    <row r="325" spans="1:10" ht="12.75">
      <c r="A325" s="71"/>
      <c r="B325" s="69"/>
      <c r="C325" s="75"/>
      <c r="D325" s="203"/>
      <c r="E325" s="204"/>
      <c r="F325" s="204"/>
      <c r="G325" s="204"/>
      <c r="H325" s="205"/>
      <c r="I325" s="93"/>
      <c r="J325" s="42"/>
    </row>
    <row r="326" spans="1:10" ht="12.75">
      <c r="A326" s="71"/>
      <c r="B326" s="69"/>
      <c r="C326" s="75"/>
      <c r="D326" s="203"/>
      <c r="E326" s="204"/>
      <c r="F326" s="204"/>
      <c r="G326" s="204"/>
      <c r="H326" s="205"/>
      <c r="I326" s="93"/>
      <c r="J326" s="42"/>
    </row>
    <row r="327" spans="1:10" ht="12.75">
      <c r="A327" s="71"/>
      <c r="B327" s="69"/>
      <c r="C327" s="75"/>
      <c r="D327" s="203"/>
      <c r="E327" s="204"/>
      <c r="F327" s="204"/>
      <c r="G327" s="204"/>
      <c r="H327" s="205"/>
      <c r="I327" s="93"/>
      <c r="J327" s="42"/>
    </row>
    <row r="328" spans="1:10" ht="12.75">
      <c r="A328" s="71"/>
      <c r="B328" s="69"/>
      <c r="C328" s="75"/>
      <c r="D328" s="203"/>
      <c r="E328" s="204"/>
      <c r="F328" s="204"/>
      <c r="G328" s="204"/>
      <c r="H328" s="205"/>
      <c r="I328" s="93"/>
      <c r="J328" s="42"/>
    </row>
    <row r="329" spans="1:10" ht="12.75">
      <c r="A329" s="71"/>
      <c r="B329" s="69"/>
      <c r="C329" s="75"/>
      <c r="D329" s="203"/>
      <c r="E329" s="204"/>
      <c r="F329" s="204"/>
      <c r="G329" s="204"/>
      <c r="H329" s="205"/>
      <c r="I329" s="93"/>
      <c r="J329" s="42"/>
    </row>
    <row r="330" spans="1:10" ht="12.75">
      <c r="A330" s="71"/>
      <c r="B330" s="69"/>
      <c r="C330" s="75"/>
      <c r="D330" s="203"/>
      <c r="E330" s="204"/>
      <c r="F330" s="204"/>
      <c r="G330" s="204"/>
      <c r="H330" s="205"/>
      <c r="I330" s="93"/>
      <c r="J330" s="42"/>
    </row>
    <row r="331" spans="1:10" ht="12.75">
      <c r="A331" s="71"/>
      <c r="B331" s="69"/>
      <c r="C331" s="75"/>
      <c r="D331" s="203"/>
      <c r="E331" s="204"/>
      <c r="F331" s="204"/>
      <c r="G331" s="204"/>
      <c r="H331" s="205"/>
      <c r="I331" s="93"/>
      <c r="J331" s="42"/>
    </row>
    <row r="332" spans="1:10" ht="12.75">
      <c r="A332" s="71"/>
      <c r="B332" s="69"/>
      <c r="C332" s="75"/>
      <c r="D332" s="203"/>
      <c r="E332" s="204"/>
      <c r="F332" s="204"/>
      <c r="G332" s="204"/>
      <c r="H332" s="205"/>
      <c r="I332" s="93"/>
      <c r="J332" s="42"/>
    </row>
    <row r="333" spans="1:10" ht="12.75">
      <c r="A333" s="71"/>
      <c r="B333" s="69"/>
      <c r="C333" s="75"/>
      <c r="D333" s="203"/>
      <c r="E333" s="204"/>
      <c r="F333" s="204"/>
      <c r="G333" s="204"/>
      <c r="H333" s="205"/>
      <c r="I333" s="93"/>
      <c r="J333" s="42"/>
    </row>
    <row r="334" spans="1:10" ht="12.75">
      <c r="A334" s="71"/>
      <c r="B334" s="69"/>
      <c r="C334" s="75"/>
      <c r="D334" s="203"/>
      <c r="E334" s="204"/>
      <c r="F334" s="204"/>
      <c r="G334" s="204"/>
      <c r="H334" s="205"/>
      <c r="I334" s="93"/>
      <c r="J334" s="42"/>
    </row>
    <row r="335" spans="1:10" ht="12.75">
      <c r="A335" s="71"/>
      <c r="B335" s="69"/>
      <c r="C335" s="75"/>
      <c r="D335" s="203"/>
      <c r="E335" s="204"/>
      <c r="F335" s="204"/>
      <c r="G335" s="204"/>
      <c r="H335" s="205"/>
      <c r="I335" s="93"/>
      <c r="J335" s="42"/>
    </row>
    <row r="336" spans="1:10" ht="12.75">
      <c r="A336" s="71"/>
      <c r="B336" s="69"/>
      <c r="C336" s="75"/>
      <c r="D336" s="203"/>
      <c r="E336" s="204"/>
      <c r="F336" s="204"/>
      <c r="G336" s="204"/>
      <c r="H336" s="205"/>
      <c r="I336" s="93"/>
      <c r="J336" s="42"/>
    </row>
    <row r="337" spans="1:10" ht="12.75">
      <c r="A337" s="71"/>
      <c r="B337" s="69"/>
      <c r="C337" s="75"/>
      <c r="D337" s="203"/>
      <c r="E337" s="204"/>
      <c r="F337" s="204"/>
      <c r="G337" s="204"/>
      <c r="H337" s="205"/>
      <c r="I337" s="93"/>
      <c r="J337" s="42"/>
    </row>
    <row r="338" spans="1:10" ht="12.75">
      <c r="A338" s="71"/>
      <c r="B338" s="69"/>
      <c r="C338" s="75"/>
      <c r="D338" s="203"/>
      <c r="E338" s="204"/>
      <c r="F338" s="204"/>
      <c r="G338" s="204"/>
      <c r="H338" s="205"/>
      <c r="I338" s="93"/>
      <c r="J338" s="42"/>
    </row>
    <row r="339" spans="1:10" ht="12.75">
      <c r="A339" s="71"/>
      <c r="B339" s="69"/>
      <c r="C339" s="75"/>
      <c r="D339" s="203"/>
      <c r="E339" s="204"/>
      <c r="F339" s="204"/>
      <c r="G339" s="204"/>
      <c r="H339" s="205"/>
      <c r="I339" s="93"/>
      <c r="J339" s="42"/>
    </row>
    <row r="340" spans="1:10" ht="12.75">
      <c r="A340" s="71"/>
      <c r="B340" s="69"/>
      <c r="C340" s="75"/>
      <c r="D340" s="203"/>
      <c r="E340" s="204"/>
      <c r="F340" s="204"/>
      <c r="G340" s="204"/>
      <c r="H340" s="205"/>
      <c r="I340" s="93"/>
      <c r="J340" s="42"/>
    </row>
    <row r="341" spans="1:10" ht="12.75">
      <c r="A341" s="71"/>
      <c r="B341" s="69"/>
      <c r="C341" s="75"/>
      <c r="D341" s="203"/>
      <c r="E341" s="204"/>
      <c r="F341" s="204"/>
      <c r="G341" s="204"/>
      <c r="H341" s="205"/>
      <c r="I341" s="93"/>
      <c r="J341" s="42"/>
    </row>
    <row r="342" spans="1:10" ht="12.75">
      <c r="A342" s="71"/>
      <c r="B342" s="69"/>
      <c r="C342" s="75"/>
      <c r="D342" s="203"/>
      <c r="E342" s="204"/>
      <c r="F342" s="204"/>
      <c r="G342" s="204"/>
      <c r="H342" s="205"/>
      <c r="I342" s="93"/>
      <c r="J342" s="42"/>
    </row>
    <row r="343" spans="1:10" ht="12.75">
      <c r="A343" s="71"/>
      <c r="B343" s="69"/>
      <c r="C343" s="75"/>
      <c r="D343" s="203"/>
      <c r="E343" s="204"/>
      <c r="F343" s="204"/>
      <c r="G343" s="204"/>
      <c r="H343" s="205"/>
      <c r="I343" s="93"/>
      <c r="J343" s="42"/>
    </row>
    <row r="344" spans="1:10" ht="12.75">
      <c r="A344" s="71"/>
      <c r="B344" s="69"/>
      <c r="C344" s="75"/>
      <c r="D344" s="203"/>
      <c r="E344" s="204"/>
      <c r="F344" s="204"/>
      <c r="G344" s="204"/>
      <c r="H344" s="205"/>
      <c r="I344" s="93"/>
      <c r="J344" s="42"/>
    </row>
    <row r="345" spans="1:10" ht="12.75">
      <c r="A345" s="71"/>
      <c r="B345" s="69"/>
      <c r="C345" s="75"/>
      <c r="D345" s="203"/>
      <c r="E345" s="204"/>
      <c r="F345" s="204"/>
      <c r="G345" s="204"/>
      <c r="H345" s="205"/>
      <c r="I345" s="93"/>
      <c r="J345" s="42"/>
    </row>
    <row r="346" spans="1:10" ht="12.75">
      <c r="A346" s="71"/>
      <c r="B346" s="69"/>
      <c r="C346" s="75"/>
      <c r="D346" s="203"/>
      <c r="E346" s="204"/>
      <c r="F346" s="204"/>
      <c r="G346" s="204"/>
      <c r="H346" s="205"/>
      <c r="I346" s="93"/>
      <c r="J346" s="42"/>
    </row>
    <row r="347" spans="1:10" ht="12.75">
      <c r="A347" s="71"/>
      <c r="B347" s="69"/>
      <c r="C347" s="75"/>
      <c r="D347" s="203"/>
      <c r="E347" s="204"/>
      <c r="F347" s="204"/>
      <c r="G347" s="204"/>
      <c r="H347" s="205"/>
      <c r="I347" s="93"/>
      <c r="J347" s="42"/>
    </row>
    <row r="348" spans="1:10" ht="12.75">
      <c r="A348" s="71"/>
      <c r="B348" s="69"/>
      <c r="C348" s="75"/>
      <c r="D348" s="203"/>
      <c r="E348" s="204"/>
      <c r="F348" s="204"/>
      <c r="G348" s="204"/>
      <c r="H348" s="205"/>
      <c r="I348" s="93"/>
      <c r="J348" s="42"/>
    </row>
    <row r="349" spans="1:10" ht="12.75">
      <c r="A349" s="71"/>
      <c r="B349" s="69"/>
      <c r="C349" s="75"/>
      <c r="D349" s="203"/>
      <c r="E349" s="204"/>
      <c r="F349" s="204"/>
      <c r="G349" s="204"/>
      <c r="H349" s="205"/>
      <c r="I349" s="93"/>
      <c r="J349" s="42"/>
    </row>
    <row r="350" spans="1:10" ht="12.75">
      <c r="A350" s="71"/>
      <c r="B350" s="69"/>
      <c r="C350" s="75"/>
      <c r="D350" s="203"/>
      <c r="E350" s="204"/>
      <c r="F350" s="204"/>
      <c r="G350" s="204"/>
      <c r="H350" s="205"/>
      <c r="I350" s="93"/>
      <c r="J350" s="42"/>
    </row>
    <row r="351" spans="1:10" ht="12.75">
      <c r="A351" s="71"/>
      <c r="B351" s="69"/>
      <c r="C351" s="75"/>
      <c r="D351" s="203"/>
      <c r="E351" s="204"/>
      <c r="F351" s="204"/>
      <c r="G351" s="204"/>
      <c r="H351" s="205"/>
      <c r="I351" s="93"/>
      <c r="J351" s="42"/>
    </row>
    <row r="352" spans="1:10" ht="12.75">
      <c r="A352" s="71"/>
      <c r="B352" s="69"/>
      <c r="C352" s="75"/>
      <c r="D352" s="203"/>
      <c r="E352" s="204"/>
      <c r="F352" s="204"/>
      <c r="G352" s="204"/>
      <c r="H352" s="205"/>
      <c r="I352" s="93"/>
      <c r="J352" s="42"/>
    </row>
    <row r="353" spans="1:10" ht="12.75">
      <c r="A353" s="71"/>
      <c r="B353" s="69"/>
      <c r="C353" s="75"/>
      <c r="D353" s="203"/>
      <c r="E353" s="204"/>
      <c r="F353" s="204"/>
      <c r="G353" s="204"/>
      <c r="H353" s="205"/>
      <c r="I353" s="93"/>
      <c r="J353" s="42"/>
    </row>
    <row r="354" spans="1:10" ht="12.75">
      <c r="A354" s="71"/>
      <c r="B354" s="69"/>
      <c r="C354" s="75"/>
      <c r="D354" s="203"/>
      <c r="E354" s="204"/>
      <c r="F354" s="204"/>
      <c r="G354" s="204"/>
      <c r="H354" s="205"/>
      <c r="I354" s="93"/>
      <c r="J354" s="42"/>
    </row>
    <row r="355" spans="1:10" ht="12.75">
      <c r="A355" s="71"/>
      <c r="B355" s="69"/>
      <c r="C355" s="75"/>
      <c r="D355" s="203"/>
      <c r="E355" s="204"/>
      <c r="F355" s="204"/>
      <c r="G355" s="204"/>
      <c r="H355" s="205"/>
      <c r="I355" s="93"/>
      <c r="J355" s="42"/>
    </row>
    <row r="356" spans="1:10" ht="12.75">
      <c r="A356" s="71"/>
      <c r="B356" s="69"/>
      <c r="C356" s="75"/>
      <c r="D356" s="203"/>
      <c r="E356" s="204"/>
      <c r="F356" s="204"/>
      <c r="G356" s="204"/>
      <c r="H356" s="205"/>
      <c r="I356" s="93"/>
      <c r="J356" s="42"/>
    </row>
    <row r="357" spans="1:10" ht="12.75">
      <c r="A357" s="71"/>
      <c r="B357" s="69"/>
      <c r="C357" s="75"/>
      <c r="D357" s="203"/>
      <c r="E357" s="204"/>
      <c r="F357" s="204"/>
      <c r="G357" s="204"/>
      <c r="H357" s="205"/>
      <c r="I357" s="93"/>
      <c r="J357" s="42"/>
    </row>
    <row r="358" spans="1:10" ht="12.75">
      <c r="A358" s="71"/>
      <c r="B358" s="69"/>
      <c r="C358" s="75"/>
      <c r="D358" s="203"/>
      <c r="E358" s="204"/>
      <c r="F358" s="204"/>
      <c r="G358" s="204"/>
      <c r="H358" s="205"/>
      <c r="I358" s="93"/>
      <c r="J358" s="42"/>
    </row>
    <row r="359" spans="1:10" ht="12.75">
      <c r="A359" s="71"/>
      <c r="B359" s="69"/>
      <c r="C359" s="75"/>
      <c r="D359" s="203"/>
      <c r="E359" s="204"/>
      <c r="F359" s="204"/>
      <c r="G359" s="204"/>
      <c r="H359" s="205"/>
      <c r="I359" s="93"/>
      <c r="J359" s="42"/>
    </row>
    <row r="360" spans="1:10" ht="12.75">
      <c r="A360" s="71"/>
      <c r="B360" s="69"/>
      <c r="C360" s="75"/>
      <c r="D360" s="203"/>
      <c r="E360" s="204"/>
      <c r="F360" s="204"/>
      <c r="G360" s="204"/>
      <c r="H360" s="205"/>
      <c r="I360" s="93"/>
      <c r="J360" s="42"/>
    </row>
    <row r="361" spans="1:10" ht="12.75">
      <c r="A361" s="71"/>
      <c r="B361" s="69"/>
      <c r="C361" s="75"/>
      <c r="D361" s="203"/>
      <c r="E361" s="204"/>
      <c r="F361" s="204"/>
      <c r="G361" s="204"/>
      <c r="H361" s="205"/>
      <c r="I361" s="93"/>
      <c r="J361" s="42"/>
    </row>
    <row r="362" spans="1:10" ht="12.75">
      <c r="A362" s="71"/>
      <c r="B362" s="69"/>
      <c r="C362" s="75"/>
      <c r="D362" s="203"/>
      <c r="E362" s="204"/>
      <c r="F362" s="204"/>
      <c r="G362" s="204"/>
      <c r="H362" s="205"/>
      <c r="I362" s="93"/>
      <c r="J362" s="42"/>
    </row>
    <row r="363" spans="1:10" ht="12.75">
      <c r="A363" s="71"/>
      <c r="B363" s="69"/>
      <c r="C363" s="75"/>
      <c r="D363" s="203"/>
      <c r="E363" s="204"/>
      <c r="F363" s="204"/>
      <c r="G363" s="204"/>
      <c r="H363" s="205"/>
      <c r="I363" s="93"/>
      <c r="J363" s="42"/>
    </row>
    <row r="364" spans="1:10" ht="12.75">
      <c r="A364" s="71"/>
      <c r="B364" s="69"/>
      <c r="C364" s="75"/>
      <c r="D364" s="203"/>
      <c r="E364" s="204"/>
      <c r="F364" s="204"/>
      <c r="G364" s="204"/>
      <c r="H364" s="205"/>
      <c r="I364" s="93"/>
      <c r="J364" s="42"/>
    </row>
    <row r="365" spans="1:10" ht="12.75">
      <c r="A365" s="71"/>
      <c r="B365" s="69"/>
      <c r="C365" s="75"/>
      <c r="D365" s="203"/>
      <c r="E365" s="204"/>
      <c r="F365" s="204"/>
      <c r="G365" s="204"/>
      <c r="H365" s="205"/>
      <c r="I365" s="93"/>
      <c r="J365" s="42"/>
    </row>
    <row r="366" spans="1:10" ht="12.75">
      <c r="A366" s="71"/>
      <c r="B366" s="69"/>
      <c r="C366" s="75"/>
      <c r="D366" s="203"/>
      <c r="E366" s="204"/>
      <c r="F366" s="204"/>
      <c r="G366" s="204"/>
      <c r="H366" s="205"/>
      <c r="I366" s="93"/>
      <c r="J366" s="42"/>
    </row>
    <row r="367" spans="1:10" ht="12.75">
      <c r="A367" s="71"/>
      <c r="B367" s="69"/>
      <c r="C367" s="75"/>
      <c r="D367" s="203"/>
      <c r="E367" s="204"/>
      <c r="F367" s="204"/>
      <c r="G367" s="204"/>
      <c r="H367" s="205"/>
      <c r="I367" s="93"/>
      <c r="J367" s="42"/>
    </row>
    <row r="368" spans="1:10" ht="12.75">
      <c r="A368" s="71"/>
      <c r="B368" s="69"/>
      <c r="C368" s="75"/>
      <c r="D368" s="203"/>
      <c r="E368" s="204"/>
      <c r="F368" s="204"/>
      <c r="G368" s="204"/>
      <c r="H368" s="205"/>
      <c r="I368" s="93"/>
      <c r="J368" s="42"/>
    </row>
    <row r="369" spans="1:10" ht="12.75">
      <c r="A369" s="71"/>
      <c r="B369" s="69"/>
      <c r="C369" s="75"/>
      <c r="D369" s="203"/>
      <c r="E369" s="204"/>
      <c r="F369" s="204"/>
      <c r="G369" s="204"/>
      <c r="H369" s="205"/>
      <c r="I369" s="93"/>
      <c r="J369" s="42"/>
    </row>
    <row r="370" spans="1:10" ht="12.75">
      <c r="A370" s="71"/>
      <c r="B370" s="69"/>
      <c r="C370" s="75"/>
      <c r="D370" s="203"/>
      <c r="E370" s="204"/>
      <c r="F370" s="204"/>
      <c r="G370" s="204"/>
      <c r="H370" s="205"/>
      <c r="I370" s="93"/>
      <c r="J370" s="42"/>
    </row>
    <row r="371" spans="1:10" ht="12.75">
      <c r="A371" s="71"/>
      <c r="B371" s="69"/>
      <c r="C371" s="75"/>
      <c r="D371" s="203"/>
      <c r="E371" s="204"/>
      <c r="F371" s="204"/>
      <c r="G371" s="204"/>
      <c r="H371" s="205"/>
      <c r="I371" s="93"/>
      <c r="J371" s="42"/>
    </row>
    <row r="372" spans="1:10" ht="12.75">
      <c r="A372" s="71"/>
      <c r="B372" s="69"/>
      <c r="C372" s="75"/>
      <c r="D372" s="203"/>
      <c r="E372" s="204"/>
      <c r="F372" s="204"/>
      <c r="G372" s="204"/>
      <c r="H372" s="205"/>
      <c r="I372" s="93"/>
      <c r="J372" s="42"/>
    </row>
    <row r="373" spans="1:10" ht="12.75">
      <c r="A373" s="71"/>
      <c r="B373" s="69"/>
      <c r="C373" s="75"/>
      <c r="D373" s="203"/>
      <c r="E373" s="204"/>
      <c r="F373" s="204"/>
      <c r="G373" s="204"/>
      <c r="H373" s="205"/>
      <c r="I373" s="93"/>
      <c r="J373" s="42"/>
    </row>
    <row r="374" spans="1:10" ht="12.75">
      <c r="A374" s="71"/>
      <c r="B374" s="69"/>
      <c r="C374" s="75"/>
      <c r="D374" s="203"/>
      <c r="E374" s="204"/>
      <c r="F374" s="204"/>
      <c r="G374" s="204"/>
      <c r="H374" s="205"/>
      <c r="I374" s="93"/>
      <c r="J374" s="42"/>
    </row>
    <row r="375" spans="1:10" ht="12.75">
      <c r="A375" s="71"/>
      <c r="B375" s="69"/>
      <c r="C375" s="75"/>
      <c r="D375" s="203"/>
      <c r="E375" s="204"/>
      <c r="F375" s="204"/>
      <c r="G375" s="204"/>
      <c r="H375" s="205"/>
      <c r="I375" s="93"/>
      <c r="J375" s="42"/>
    </row>
    <row r="376" spans="1:10" ht="12.75">
      <c r="A376" s="71"/>
      <c r="B376" s="69"/>
      <c r="C376" s="75"/>
      <c r="D376" s="203"/>
      <c r="E376" s="204"/>
      <c r="F376" s="204"/>
      <c r="G376" s="204"/>
      <c r="H376" s="205"/>
      <c r="I376" s="93"/>
      <c r="J376" s="42"/>
    </row>
    <row r="377" spans="1:10" ht="12.75">
      <c r="A377" s="71"/>
      <c r="B377" s="69"/>
      <c r="C377" s="75"/>
      <c r="D377" s="203"/>
      <c r="E377" s="204"/>
      <c r="F377" s="204"/>
      <c r="G377" s="204"/>
      <c r="H377" s="205"/>
      <c r="I377" s="93"/>
      <c r="J377" s="42"/>
    </row>
    <row r="378" spans="1:10" ht="12.75">
      <c r="A378" s="71"/>
      <c r="B378" s="69"/>
      <c r="C378" s="75"/>
      <c r="D378" s="203"/>
      <c r="E378" s="204"/>
      <c r="F378" s="204"/>
      <c r="G378" s="204"/>
      <c r="H378" s="205"/>
      <c r="I378" s="93"/>
      <c r="J378" s="42"/>
    </row>
    <row r="379" spans="1:10" ht="12.75">
      <c r="A379" s="71"/>
      <c r="B379" s="69"/>
      <c r="C379" s="75"/>
      <c r="D379" s="203"/>
      <c r="E379" s="204"/>
      <c r="F379" s="204"/>
      <c r="G379" s="204"/>
      <c r="H379" s="205"/>
      <c r="I379" s="93"/>
      <c r="J379" s="42"/>
    </row>
    <row r="380" spans="1:10" ht="12.75">
      <c r="A380" s="71"/>
      <c r="B380" s="69"/>
      <c r="C380" s="75"/>
      <c r="D380" s="203"/>
      <c r="E380" s="204"/>
      <c r="F380" s="204"/>
      <c r="G380" s="204"/>
      <c r="H380" s="205"/>
      <c r="I380" s="93"/>
      <c r="J380" s="42"/>
    </row>
    <row r="381" spans="1:10" ht="12.75">
      <c r="A381" s="71"/>
      <c r="B381" s="69"/>
      <c r="C381" s="75"/>
      <c r="D381" s="203"/>
      <c r="E381" s="204"/>
      <c r="F381" s="204"/>
      <c r="G381" s="204"/>
      <c r="H381" s="205"/>
      <c r="I381" s="93"/>
      <c r="J381" s="42"/>
    </row>
    <row r="382" spans="1:10" ht="12.75">
      <c r="A382" s="71"/>
      <c r="B382" s="69"/>
      <c r="C382" s="75"/>
      <c r="D382" s="203"/>
      <c r="E382" s="204"/>
      <c r="F382" s="204"/>
      <c r="G382" s="204"/>
      <c r="H382" s="205"/>
      <c r="I382" s="93"/>
      <c r="J382" s="42"/>
    </row>
    <row r="383" spans="1:10" ht="12.75">
      <c r="A383" s="71"/>
      <c r="B383" s="69"/>
      <c r="C383" s="75"/>
      <c r="D383" s="203"/>
      <c r="E383" s="204"/>
      <c r="F383" s="204"/>
      <c r="G383" s="204"/>
      <c r="H383" s="205"/>
      <c r="I383" s="93"/>
      <c r="J383" s="42"/>
    </row>
    <row r="384" spans="1:10" ht="12.75">
      <c r="A384" s="71"/>
      <c r="B384" s="69"/>
      <c r="C384" s="75"/>
      <c r="D384" s="203"/>
      <c r="E384" s="204"/>
      <c r="F384" s="204"/>
      <c r="G384" s="204"/>
      <c r="H384" s="205"/>
      <c r="I384" s="93"/>
      <c r="J384" s="42"/>
    </row>
    <row r="385" spans="1:10" ht="12.75">
      <c r="A385" s="71"/>
      <c r="B385" s="69"/>
      <c r="C385" s="75"/>
      <c r="D385" s="203"/>
      <c r="E385" s="204"/>
      <c r="F385" s="204"/>
      <c r="G385" s="204"/>
      <c r="H385" s="205"/>
      <c r="I385" s="93"/>
      <c r="J385" s="42"/>
    </row>
    <row r="386" spans="1:10" ht="12.75">
      <c r="A386" s="71"/>
      <c r="B386" s="69"/>
      <c r="C386" s="75"/>
      <c r="D386" s="203"/>
      <c r="E386" s="204"/>
      <c r="F386" s="204"/>
      <c r="G386" s="204"/>
      <c r="H386" s="205"/>
      <c r="I386" s="93"/>
      <c r="J386" s="42"/>
    </row>
    <row r="387" spans="1:10" ht="12.75">
      <c r="A387" s="71"/>
      <c r="B387" s="69"/>
      <c r="C387" s="75"/>
      <c r="D387" s="203"/>
      <c r="E387" s="204"/>
      <c r="F387" s="204"/>
      <c r="G387" s="204"/>
      <c r="H387" s="205"/>
      <c r="I387" s="93"/>
      <c r="J387" s="42"/>
    </row>
    <row r="388" spans="1:10" ht="12.75">
      <c r="A388" s="71"/>
      <c r="B388" s="69"/>
      <c r="C388" s="75"/>
      <c r="D388" s="203"/>
      <c r="E388" s="204"/>
      <c r="F388" s="204"/>
      <c r="G388" s="204"/>
      <c r="H388" s="205"/>
      <c r="I388" s="93"/>
      <c r="J388" s="42"/>
    </row>
    <row r="389" spans="1:10" ht="12.75">
      <c r="A389" s="71"/>
      <c r="B389" s="69"/>
      <c r="C389" s="75"/>
      <c r="D389" s="203"/>
      <c r="E389" s="204"/>
      <c r="F389" s="204"/>
      <c r="G389" s="204"/>
      <c r="H389" s="205"/>
      <c r="I389" s="93"/>
      <c r="J389" s="42"/>
    </row>
    <row r="390" spans="1:10" ht="12.75">
      <c r="A390" s="71"/>
      <c r="B390" s="69"/>
      <c r="C390" s="75"/>
      <c r="D390" s="203"/>
      <c r="E390" s="204"/>
      <c r="F390" s="204"/>
      <c r="G390" s="204"/>
      <c r="H390" s="205"/>
      <c r="I390" s="93"/>
      <c r="J390" s="42"/>
    </row>
    <row r="391" spans="1:10" ht="12.75">
      <c r="A391" s="71"/>
      <c r="B391" s="69"/>
      <c r="C391" s="75"/>
      <c r="D391" s="203"/>
      <c r="E391" s="204"/>
      <c r="F391" s="204"/>
      <c r="G391" s="204"/>
      <c r="H391" s="205"/>
      <c r="I391" s="93"/>
      <c r="J391" s="42"/>
    </row>
    <row r="392" spans="1:10" ht="12.75">
      <c r="A392" s="71"/>
      <c r="B392" s="69"/>
      <c r="C392" s="75"/>
      <c r="D392" s="203"/>
      <c r="E392" s="204"/>
      <c r="F392" s="204"/>
      <c r="G392" s="204"/>
      <c r="H392" s="205"/>
      <c r="I392" s="93"/>
      <c r="J392" s="42"/>
    </row>
    <row r="393" spans="1:10" ht="12.75">
      <c r="A393" s="71"/>
      <c r="B393" s="69"/>
      <c r="C393" s="75"/>
      <c r="D393" s="203"/>
      <c r="E393" s="204"/>
      <c r="F393" s="204"/>
      <c r="G393" s="204"/>
      <c r="H393" s="205"/>
      <c r="I393" s="93"/>
      <c r="J393" s="42"/>
    </row>
    <row r="394" spans="1:10" ht="12.75">
      <c r="A394" s="71"/>
      <c r="B394" s="69"/>
      <c r="C394" s="75"/>
      <c r="D394" s="203"/>
      <c r="E394" s="204"/>
      <c r="F394" s="204"/>
      <c r="G394" s="204"/>
      <c r="H394" s="205"/>
      <c r="I394" s="93"/>
      <c r="J394" s="42"/>
    </row>
    <row r="395" spans="1:10" ht="12.75">
      <c r="A395" s="71"/>
      <c r="B395" s="69"/>
      <c r="C395" s="75"/>
      <c r="D395" s="203"/>
      <c r="E395" s="204"/>
      <c r="F395" s="204"/>
      <c r="G395" s="204"/>
      <c r="H395" s="205"/>
      <c r="I395" s="93"/>
      <c r="J395" s="42"/>
    </row>
    <row r="396" spans="1:10" ht="12.75">
      <c r="A396" s="71"/>
      <c r="B396" s="69"/>
      <c r="C396" s="75"/>
      <c r="D396" s="203"/>
      <c r="E396" s="204"/>
      <c r="F396" s="204"/>
      <c r="G396" s="204"/>
      <c r="H396" s="205"/>
      <c r="I396" s="93"/>
      <c r="J396" s="42"/>
    </row>
    <row r="397" spans="1:10" ht="12.75">
      <c r="A397" s="71"/>
      <c r="B397" s="69"/>
      <c r="C397" s="75"/>
      <c r="D397" s="203"/>
      <c r="E397" s="204"/>
      <c r="F397" s="204"/>
      <c r="G397" s="204"/>
      <c r="H397" s="205"/>
      <c r="I397" s="93"/>
      <c r="J397" s="42"/>
    </row>
    <row r="398" spans="1:10" ht="12.75">
      <c r="A398" s="71"/>
      <c r="B398" s="69"/>
      <c r="C398" s="75"/>
      <c r="D398" s="203"/>
      <c r="E398" s="204"/>
      <c r="F398" s="204"/>
      <c r="G398" s="204"/>
      <c r="H398" s="205"/>
      <c r="I398" s="93"/>
      <c r="J398" s="42"/>
    </row>
    <row r="399" spans="1:10" ht="12.75">
      <c r="A399" s="71"/>
      <c r="B399" s="69"/>
      <c r="C399" s="75"/>
      <c r="D399" s="203"/>
      <c r="E399" s="204"/>
      <c r="F399" s="204"/>
      <c r="G399" s="204"/>
      <c r="H399" s="205"/>
      <c r="I399" s="93"/>
      <c r="J399" s="42"/>
    </row>
    <row r="400" spans="1:10" ht="12.75">
      <c r="A400" s="71"/>
      <c r="B400" s="69"/>
      <c r="C400" s="75"/>
      <c r="D400" s="203"/>
      <c r="E400" s="204"/>
      <c r="F400" s="204"/>
      <c r="G400" s="204"/>
      <c r="H400" s="205"/>
      <c r="I400" s="93"/>
      <c r="J400" s="42"/>
    </row>
    <row r="401" spans="1:10" ht="12.75">
      <c r="A401" s="71"/>
      <c r="B401" s="69"/>
      <c r="C401" s="75"/>
      <c r="D401" s="203"/>
      <c r="E401" s="204"/>
      <c r="F401" s="204"/>
      <c r="G401" s="204"/>
      <c r="H401" s="205"/>
      <c r="I401" s="93"/>
      <c r="J401" s="42"/>
    </row>
    <row r="402" spans="1:10" ht="12.75">
      <c r="A402" s="71"/>
      <c r="B402" s="69"/>
      <c r="C402" s="75"/>
      <c r="D402" s="203"/>
      <c r="E402" s="204"/>
      <c r="F402" s="204"/>
      <c r="G402" s="204"/>
      <c r="H402" s="205"/>
      <c r="I402" s="93"/>
      <c r="J402" s="42"/>
    </row>
    <row r="403" spans="1:10" ht="12.75">
      <c r="A403" s="71"/>
      <c r="B403" s="69"/>
      <c r="C403" s="75"/>
      <c r="D403" s="203"/>
      <c r="E403" s="204"/>
      <c r="F403" s="204"/>
      <c r="G403" s="204"/>
      <c r="H403" s="205"/>
      <c r="I403" s="93"/>
      <c r="J403" s="42"/>
    </row>
    <row r="404" spans="1:10" ht="12.75">
      <c r="A404" s="71"/>
      <c r="B404" s="69"/>
      <c r="C404" s="75"/>
      <c r="D404" s="203"/>
      <c r="E404" s="204"/>
      <c r="F404" s="204"/>
      <c r="G404" s="204"/>
      <c r="H404" s="205"/>
      <c r="I404" s="93"/>
      <c r="J404" s="42"/>
    </row>
    <row r="405" spans="1:10" ht="12.75">
      <c r="A405" s="71"/>
      <c r="B405" s="69"/>
      <c r="C405" s="75"/>
      <c r="D405" s="203"/>
      <c r="E405" s="204"/>
      <c r="F405" s="204"/>
      <c r="G405" s="204"/>
      <c r="H405" s="205"/>
      <c r="I405" s="93"/>
      <c r="J405" s="42"/>
    </row>
    <row r="406" spans="1:10" ht="12.75">
      <c r="A406" s="71"/>
      <c r="B406" s="69"/>
      <c r="C406" s="75"/>
      <c r="D406" s="203"/>
      <c r="E406" s="204"/>
      <c r="F406" s="204"/>
      <c r="G406" s="204"/>
      <c r="H406" s="205"/>
      <c r="I406" s="93"/>
      <c r="J406" s="42"/>
    </row>
    <row r="407" spans="1:10" ht="12.75">
      <c r="A407" s="71"/>
      <c r="B407" s="69"/>
      <c r="C407" s="75"/>
      <c r="D407" s="203"/>
      <c r="E407" s="204"/>
      <c r="F407" s="204"/>
      <c r="G407" s="204"/>
      <c r="H407" s="205"/>
      <c r="I407" s="93"/>
      <c r="J407" s="42"/>
    </row>
    <row r="408" spans="1:10" ht="12.75">
      <c r="A408" s="71"/>
      <c r="B408" s="69"/>
      <c r="C408" s="75"/>
      <c r="D408" s="203"/>
      <c r="E408" s="204"/>
      <c r="F408" s="204"/>
      <c r="G408" s="204"/>
      <c r="H408" s="205"/>
      <c r="I408" s="93"/>
      <c r="J408" s="42"/>
    </row>
    <row r="409" spans="1:10" ht="12.75">
      <c r="A409" s="71"/>
      <c r="B409" s="69"/>
      <c r="C409" s="75"/>
      <c r="D409" s="203"/>
      <c r="E409" s="204"/>
      <c r="F409" s="204"/>
      <c r="G409" s="204"/>
      <c r="H409" s="205"/>
      <c r="I409" s="93"/>
      <c r="J409" s="42"/>
    </row>
    <row r="410" spans="1:10" ht="12.75">
      <c r="A410" s="71"/>
      <c r="B410" s="69"/>
      <c r="C410" s="75"/>
      <c r="D410" s="203"/>
      <c r="E410" s="204"/>
      <c r="F410" s="204"/>
      <c r="G410" s="204"/>
      <c r="H410" s="205"/>
      <c r="I410" s="93"/>
      <c r="J410" s="42"/>
    </row>
    <row r="411" spans="1:10" ht="12.75">
      <c r="A411" s="71"/>
      <c r="B411" s="69"/>
      <c r="C411" s="75"/>
      <c r="D411" s="203"/>
      <c r="E411" s="204"/>
      <c r="F411" s="204"/>
      <c r="G411" s="204"/>
      <c r="H411" s="205"/>
      <c r="I411" s="93"/>
      <c r="J411" s="42"/>
    </row>
    <row r="412" spans="1:10" ht="12.75">
      <c r="A412" s="71"/>
      <c r="B412" s="69"/>
      <c r="C412" s="75"/>
      <c r="D412" s="203"/>
      <c r="E412" s="204"/>
      <c r="F412" s="204"/>
      <c r="G412" s="204"/>
      <c r="H412" s="205"/>
      <c r="I412" s="93"/>
      <c r="J412" s="42"/>
    </row>
    <row r="413" spans="1:10" ht="12.75">
      <c r="A413" s="71"/>
      <c r="B413" s="69"/>
      <c r="C413" s="75"/>
      <c r="D413" s="203"/>
      <c r="E413" s="204"/>
      <c r="F413" s="204"/>
      <c r="G413" s="204"/>
      <c r="H413" s="205"/>
      <c r="I413" s="93"/>
      <c r="J413" s="42"/>
    </row>
    <row r="414" spans="1:10" ht="12.75">
      <c r="A414" s="71"/>
      <c r="B414" s="69"/>
      <c r="C414" s="75"/>
      <c r="D414" s="203"/>
      <c r="E414" s="204"/>
      <c r="F414" s="204"/>
      <c r="G414" s="204"/>
      <c r="H414" s="205"/>
      <c r="I414" s="93"/>
      <c r="J414" s="42"/>
    </row>
    <row r="415" spans="1:10" ht="12.75">
      <c r="A415" s="71"/>
      <c r="B415" s="69"/>
      <c r="C415" s="75"/>
      <c r="D415" s="203"/>
      <c r="E415" s="204"/>
      <c r="F415" s="204"/>
      <c r="G415" s="204"/>
      <c r="H415" s="205"/>
      <c r="I415" s="93"/>
      <c r="J415" s="42"/>
    </row>
    <row r="416" spans="1:10" ht="12.75">
      <c r="A416" s="71"/>
      <c r="B416" s="69"/>
      <c r="C416" s="75"/>
      <c r="D416" s="203"/>
      <c r="E416" s="204"/>
      <c r="F416" s="204"/>
      <c r="G416" s="204"/>
      <c r="H416" s="205"/>
      <c r="I416" s="93"/>
      <c r="J416" s="42"/>
    </row>
    <row r="417" spans="1:10" ht="12.75">
      <c r="A417" s="71"/>
      <c r="B417" s="69"/>
      <c r="C417" s="75"/>
      <c r="D417" s="203"/>
      <c r="E417" s="204"/>
      <c r="F417" s="204"/>
      <c r="G417" s="204"/>
      <c r="H417" s="205"/>
      <c r="I417" s="93"/>
      <c r="J417" s="42"/>
    </row>
    <row r="418" spans="1:10" ht="12.75">
      <c r="A418" s="71"/>
      <c r="B418" s="69"/>
      <c r="C418" s="75"/>
      <c r="D418" s="203"/>
      <c r="E418" s="204"/>
      <c r="F418" s="204"/>
      <c r="G418" s="204"/>
      <c r="H418" s="205"/>
      <c r="I418" s="93"/>
      <c r="J418" s="42"/>
    </row>
    <row r="419" spans="1:10" ht="12.75">
      <c r="A419" s="71"/>
      <c r="B419" s="69"/>
      <c r="C419" s="75"/>
      <c r="D419" s="203"/>
      <c r="E419" s="204"/>
      <c r="F419" s="204"/>
      <c r="G419" s="204"/>
      <c r="H419" s="205"/>
      <c r="I419" s="93"/>
      <c r="J419" s="42"/>
    </row>
    <row r="420" spans="1:10" ht="12.75">
      <c r="A420" s="71"/>
      <c r="B420" s="69"/>
      <c r="C420" s="75"/>
      <c r="D420" s="203"/>
      <c r="E420" s="204"/>
      <c r="F420" s="204"/>
      <c r="G420" s="204"/>
      <c r="H420" s="205"/>
      <c r="I420" s="93"/>
      <c r="J420" s="42"/>
    </row>
    <row r="421" spans="1:10" ht="12.75">
      <c r="A421" s="71"/>
      <c r="B421" s="69"/>
      <c r="C421" s="75"/>
      <c r="D421" s="203"/>
      <c r="E421" s="204"/>
      <c r="F421" s="204"/>
      <c r="G421" s="204"/>
      <c r="H421" s="205"/>
      <c r="I421" s="93"/>
      <c r="J421" s="42"/>
    </row>
    <row r="422" spans="1:10" ht="12.75">
      <c r="A422" s="71"/>
      <c r="B422" s="69"/>
      <c r="C422" s="75"/>
      <c r="D422" s="203"/>
      <c r="E422" s="204"/>
      <c r="F422" s="204"/>
      <c r="G422" s="204"/>
      <c r="H422" s="205"/>
      <c r="I422" s="93"/>
      <c r="J422" s="42"/>
    </row>
    <row r="423" spans="1:10" ht="12.75">
      <c r="A423" s="71"/>
      <c r="B423" s="69"/>
      <c r="C423" s="75"/>
      <c r="D423" s="203"/>
      <c r="E423" s="204"/>
      <c r="F423" s="204"/>
      <c r="G423" s="204"/>
      <c r="H423" s="205"/>
      <c r="I423" s="93"/>
      <c r="J423" s="42"/>
    </row>
    <row r="424" spans="1:10" ht="12.75">
      <c r="A424" s="71"/>
      <c r="B424" s="69"/>
      <c r="C424" s="75"/>
      <c r="D424" s="203"/>
      <c r="E424" s="204"/>
      <c r="F424" s="204"/>
      <c r="G424" s="204"/>
      <c r="H424" s="205"/>
      <c r="I424" s="93"/>
      <c r="J424" s="42"/>
    </row>
    <row r="425" spans="1:10" ht="12.75">
      <c r="A425" s="71"/>
      <c r="B425" s="69"/>
      <c r="C425" s="75"/>
      <c r="D425" s="203"/>
      <c r="E425" s="204"/>
      <c r="F425" s="204"/>
      <c r="G425" s="204"/>
      <c r="H425" s="205"/>
      <c r="I425" s="93"/>
      <c r="J425" s="42"/>
    </row>
    <row r="426" spans="1:10" ht="12.75">
      <c r="A426" s="71"/>
      <c r="B426" s="69"/>
      <c r="C426" s="75"/>
      <c r="D426" s="203"/>
      <c r="E426" s="204"/>
      <c r="F426" s="204"/>
      <c r="G426" s="204"/>
      <c r="H426" s="205"/>
      <c r="I426" s="93"/>
      <c r="J426" s="42"/>
    </row>
    <row r="427" spans="1:10" ht="12.75">
      <c r="A427" s="71"/>
      <c r="B427" s="69"/>
      <c r="C427" s="75"/>
      <c r="D427" s="203"/>
      <c r="E427" s="204"/>
      <c r="F427" s="204"/>
      <c r="G427" s="204"/>
      <c r="H427" s="205"/>
      <c r="I427" s="93"/>
      <c r="J427" s="42"/>
    </row>
    <row r="428" spans="1:10" ht="12.75">
      <c r="A428" s="71"/>
      <c r="B428" s="69"/>
      <c r="C428" s="75"/>
      <c r="D428" s="203"/>
      <c r="E428" s="204"/>
      <c r="F428" s="204"/>
      <c r="G428" s="204"/>
      <c r="H428" s="205"/>
      <c r="I428" s="93"/>
      <c r="J428" s="42"/>
    </row>
    <row r="429" spans="1:10" ht="12.75">
      <c r="A429" s="71"/>
      <c r="B429" s="69"/>
      <c r="C429" s="75"/>
      <c r="D429" s="203"/>
      <c r="E429" s="204"/>
      <c r="F429" s="204"/>
      <c r="G429" s="204"/>
      <c r="H429" s="205"/>
      <c r="I429" s="93"/>
      <c r="J429" s="42"/>
    </row>
    <row r="430" spans="1:10" ht="12.75">
      <c r="A430" s="71"/>
      <c r="B430" s="69"/>
      <c r="C430" s="75"/>
      <c r="D430" s="203"/>
      <c r="E430" s="204"/>
      <c r="F430" s="204"/>
      <c r="G430" s="204"/>
      <c r="H430" s="205"/>
      <c r="I430" s="93"/>
      <c r="J430" s="42"/>
    </row>
    <row r="431" spans="1:10" ht="12.75">
      <c r="A431" s="71"/>
      <c r="B431" s="69"/>
      <c r="C431" s="75"/>
      <c r="D431" s="203"/>
      <c r="E431" s="204"/>
      <c r="F431" s="204"/>
      <c r="G431" s="204"/>
      <c r="H431" s="205"/>
      <c r="I431" s="93"/>
      <c r="J431" s="42"/>
    </row>
    <row r="432" spans="1:10" ht="12.75">
      <c r="A432" s="71"/>
      <c r="B432" s="69"/>
      <c r="C432" s="75"/>
      <c r="D432" s="203"/>
      <c r="E432" s="204"/>
      <c r="F432" s="204"/>
      <c r="G432" s="204"/>
      <c r="H432" s="205"/>
      <c r="I432" s="93"/>
      <c r="J432" s="42"/>
    </row>
    <row r="433" spans="1:10" ht="12.75">
      <c r="A433" s="71"/>
      <c r="B433" s="69"/>
      <c r="C433" s="75"/>
      <c r="D433" s="203"/>
      <c r="E433" s="204"/>
      <c r="F433" s="204"/>
      <c r="G433" s="204"/>
      <c r="H433" s="205"/>
      <c r="I433" s="93"/>
      <c r="J433" s="42"/>
    </row>
    <row r="434" spans="1:10" ht="12.75">
      <c r="A434" s="71"/>
      <c r="B434" s="69"/>
      <c r="C434" s="75"/>
      <c r="D434" s="203"/>
      <c r="E434" s="204"/>
      <c r="F434" s="204"/>
      <c r="G434" s="204"/>
      <c r="H434" s="205"/>
      <c r="I434" s="93"/>
      <c r="J434" s="42"/>
    </row>
    <row r="435" spans="1:10" ht="12.75">
      <c r="A435" s="71"/>
      <c r="B435" s="69"/>
      <c r="C435" s="75"/>
      <c r="D435" s="203"/>
      <c r="E435" s="204"/>
      <c r="F435" s="204"/>
      <c r="G435" s="204"/>
      <c r="H435" s="205"/>
      <c r="I435" s="93"/>
      <c r="J435" s="42"/>
    </row>
    <row r="436" spans="1:10" ht="12.75">
      <c r="A436" s="71"/>
      <c r="B436" s="69"/>
      <c r="C436" s="75"/>
      <c r="D436" s="203"/>
      <c r="E436" s="204"/>
      <c r="F436" s="204"/>
      <c r="G436" s="204"/>
      <c r="H436" s="205"/>
      <c r="I436" s="93"/>
      <c r="J436" s="42"/>
    </row>
    <row r="437" spans="1:10" ht="12.75">
      <c r="A437" s="71"/>
      <c r="B437" s="69"/>
      <c r="C437" s="75"/>
      <c r="D437" s="203"/>
      <c r="E437" s="204"/>
      <c r="F437" s="204"/>
      <c r="G437" s="204"/>
      <c r="H437" s="205"/>
      <c r="I437" s="93"/>
      <c r="J437" s="42"/>
    </row>
    <row r="438" spans="1:10" ht="12.75">
      <c r="A438" s="71"/>
      <c r="B438" s="69"/>
      <c r="C438" s="75"/>
      <c r="D438" s="203"/>
      <c r="E438" s="204"/>
      <c r="F438" s="204"/>
      <c r="G438" s="204"/>
      <c r="H438" s="205"/>
      <c r="I438" s="93"/>
      <c r="J438" s="42"/>
    </row>
    <row r="439" spans="1:10" ht="12.75">
      <c r="A439" s="71"/>
      <c r="B439" s="69"/>
      <c r="C439" s="75"/>
      <c r="D439" s="203"/>
      <c r="E439" s="204"/>
      <c r="F439" s="204"/>
      <c r="G439" s="204"/>
      <c r="H439" s="205"/>
      <c r="I439" s="93"/>
      <c r="J439" s="42"/>
    </row>
    <row r="440" spans="1:10" ht="12.75">
      <c r="A440" s="71"/>
      <c r="B440" s="69"/>
      <c r="C440" s="75"/>
      <c r="D440" s="203"/>
      <c r="E440" s="204"/>
      <c r="F440" s="204"/>
      <c r="G440" s="204"/>
      <c r="H440" s="205"/>
      <c r="I440" s="93"/>
      <c r="J440" s="42"/>
    </row>
    <row r="441" spans="1:10" ht="12.75">
      <c r="A441" s="71"/>
      <c r="B441" s="69"/>
      <c r="C441" s="75"/>
      <c r="D441" s="203"/>
      <c r="E441" s="204"/>
      <c r="F441" s="204"/>
      <c r="G441" s="204"/>
      <c r="H441" s="205"/>
      <c r="I441" s="93"/>
      <c r="J441" s="42"/>
    </row>
    <row r="442" spans="1:10" ht="12.75">
      <c r="A442" s="71"/>
      <c r="B442" s="69"/>
      <c r="C442" s="75"/>
      <c r="D442" s="203"/>
      <c r="E442" s="204"/>
      <c r="F442" s="204"/>
      <c r="G442" s="204"/>
      <c r="H442" s="205"/>
      <c r="I442" s="93"/>
      <c r="J442" s="42"/>
    </row>
    <row r="443" spans="1:10" ht="12.75">
      <c r="A443" s="71"/>
      <c r="B443" s="69"/>
      <c r="C443" s="75"/>
      <c r="D443" s="203"/>
      <c r="E443" s="204"/>
      <c r="F443" s="204"/>
      <c r="G443" s="204"/>
      <c r="H443" s="205"/>
      <c r="I443" s="93"/>
      <c r="J443" s="42"/>
    </row>
    <row r="444" spans="1:10" ht="12.75">
      <c r="A444" s="71"/>
      <c r="B444" s="69"/>
      <c r="C444" s="75"/>
      <c r="D444" s="203"/>
      <c r="E444" s="204"/>
      <c r="F444" s="204"/>
      <c r="G444" s="204"/>
      <c r="H444" s="205"/>
      <c r="I444" s="93"/>
      <c r="J444" s="42"/>
    </row>
    <row r="445" spans="1:10" ht="12.75">
      <c r="A445" s="71"/>
      <c r="B445" s="69"/>
      <c r="C445" s="75"/>
      <c r="D445" s="203"/>
      <c r="E445" s="204"/>
      <c r="F445" s="204"/>
      <c r="G445" s="204"/>
      <c r="H445" s="205"/>
      <c r="I445" s="93"/>
      <c r="J445" s="42"/>
    </row>
    <row r="446" spans="1:10" ht="12.75">
      <c r="A446" s="71"/>
      <c r="B446" s="69"/>
      <c r="C446" s="75"/>
      <c r="D446" s="203"/>
      <c r="E446" s="204"/>
      <c r="F446" s="204"/>
      <c r="G446" s="204"/>
      <c r="H446" s="205"/>
      <c r="I446" s="93"/>
      <c r="J446" s="42"/>
    </row>
    <row r="447" spans="1:10" ht="12.75">
      <c r="A447" s="71"/>
      <c r="B447" s="69"/>
      <c r="C447" s="75"/>
      <c r="D447" s="203"/>
      <c r="E447" s="204"/>
      <c r="F447" s="204"/>
      <c r="G447" s="204"/>
      <c r="H447" s="205"/>
      <c r="I447" s="93"/>
      <c r="J447" s="42"/>
    </row>
    <row r="448" spans="1:10" ht="12.75">
      <c r="A448" s="71"/>
      <c r="B448" s="69"/>
      <c r="C448" s="75"/>
      <c r="D448" s="203"/>
      <c r="E448" s="204"/>
      <c r="F448" s="204"/>
      <c r="G448" s="204"/>
      <c r="H448" s="205"/>
      <c r="I448" s="93"/>
      <c r="J448" s="42"/>
    </row>
    <row r="449" spans="1:10" ht="12.75">
      <c r="A449" s="71"/>
      <c r="B449" s="69"/>
      <c r="C449" s="75"/>
      <c r="D449" s="203"/>
      <c r="E449" s="204"/>
      <c r="F449" s="204"/>
      <c r="G449" s="204"/>
      <c r="H449" s="205"/>
      <c r="I449" s="93"/>
      <c r="J449" s="42"/>
    </row>
    <row r="450" spans="1:10" ht="12.75">
      <c r="A450" s="71"/>
      <c r="B450" s="69"/>
      <c r="C450" s="75"/>
      <c r="D450" s="203"/>
      <c r="E450" s="204"/>
      <c r="F450" s="204"/>
      <c r="G450" s="204"/>
      <c r="H450" s="205"/>
      <c r="I450" s="93"/>
      <c r="J450" s="42"/>
    </row>
    <row r="451" spans="1:10" ht="12.75">
      <c r="A451" s="71"/>
      <c r="B451" s="69"/>
      <c r="C451" s="75"/>
      <c r="D451" s="203"/>
      <c r="E451" s="204"/>
      <c r="F451" s="204"/>
      <c r="G451" s="204"/>
      <c r="H451" s="205"/>
      <c r="I451" s="93"/>
      <c r="J451" s="42"/>
    </row>
    <row r="452" spans="1:10" ht="12.75">
      <c r="A452" s="71"/>
      <c r="B452" s="69"/>
      <c r="C452" s="75"/>
      <c r="D452" s="203"/>
      <c r="E452" s="204"/>
      <c r="F452" s="204"/>
      <c r="G452" s="204"/>
      <c r="H452" s="205"/>
      <c r="I452" s="93"/>
      <c r="J452" s="42"/>
    </row>
    <row r="453" spans="1:10" ht="12.75">
      <c r="A453" s="71"/>
      <c r="B453" s="69"/>
      <c r="C453" s="75"/>
      <c r="D453" s="203"/>
      <c r="E453" s="204"/>
      <c r="F453" s="204"/>
      <c r="G453" s="204"/>
      <c r="H453" s="205"/>
      <c r="I453" s="93"/>
      <c r="J453" s="42"/>
    </row>
    <row r="454" spans="1:10" ht="12.75">
      <c r="A454" s="71"/>
      <c r="B454" s="69"/>
      <c r="C454" s="75"/>
      <c r="D454" s="203"/>
      <c r="E454" s="204"/>
      <c r="F454" s="204"/>
      <c r="G454" s="204"/>
      <c r="H454" s="205"/>
      <c r="I454" s="93"/>
      <c r="J454" s="42"/>
    </row>
    <row r="455" spans="1:10" ht="12.75">
      <c r="A455" s="71"/>
      <c r="B455" s="69"/>
      <c r="C455" s="75"/>
      <c r="D455" s="203"/>
      <c r="E455" s="204"/>
      <c r="F455" s="204"/>
      <c r="G455" s="204"/>
      <c r="H455" s="205"/>
      <c r="I455" s="93"/>
      <c r="J455" s="42"/>
    </row>
    <row r="456" spans="1:10" ht="12.75">
      <c r="A456" s="71"/>
      <c r="B456" s="69"/>
      <c r="C456" s="75"/>
      <c r="D456" s="203"/>
      <c r="E456" s="204"/>
      <c r="F456" s="204"/>
      <c r="G456" s="204"/>
      <c r="H456" s="205"/>
      <c r="I456" s="93"/>
      <c r="J456" s="42"/>
    </row>
    <row r="457" spans="1:10" ht="12.75">
      <c r="A457" s="71"/>
      <c r="B457" s="69"/>
      <c r="C457" s="75"/>
      <c r="D457" s="203"/>
      <c r="E457" s="204"/>
      <c r="F457" s="204"/>
      <c r="G457" s="204"/>
      <c r="H457" s="205"/>
      <c r="I457" s="93"/>
      <c r="J457" s="42"/>
    </row>
    <row r="458" spans="1:10" ht="12.75">
      <c r="A458" s="71"/>
      <c r="B458" s="69"/>
      <c r="C458" s="75"/>
      <c r="D458" s="203"/>
      <c r="E458" s="204"/>
      <c r="F458" s="204"/>
      <c r="G458" s="204"/>
      <c r="H458" s="205"/>
      <c r="I458" s="93"/>
      <c r="J458" s="42"/>
    </row>
    <row r="459" spans="1:10" ht="12.75">
      <c r="A459" s="71"/>
      <c r="B459" s="69"/>
      <c r="C459" s="75"/>
      <c r="D459" s="203"/>
      <c r="E459" s="204"/>
      <c r="F459" s="204"/>
      <c r="G459" s="204"/>
      <c r="H459" s="205"/>
      <c r="I459" s="93"/>
      <c r="J459" s="42"/>
    </row>
    <row r="460" spans="1:10" ht="12.75">
      <c r="A460" s="71"/>
      <c r="B460" s="69"/>
      <c r="C460" s="75"/>
      <c r="D460" s="203"/>
      <c r="E460" s="204"/>
      <c r="F460" s="204"/>
      <c r="G460" s="204"/>
      <c r="H460" s="205"/>
      <c r="I460" s="93"/>
      <c r="J460" s="42"/>
    </row>
    <row r="461" spans="1:10" ht="12.75">
      <c r="A461" s="71"/>
      <c r="B461" s="69"/>
      <c r="C461" s="75"/>
      <c r="D461" s="203"/>
      <c r="E461" s="204"/>
      <c r="F461" s="204"/>
      <c r="G461" s="204"/>
      <c r="H461" s="205"/>
      <c r="I461" s="93"/>
      <c r="J461" s="42"/>
    </row>
    <row r="462" spans="1:10" ht="12.75">
      <c r="A462" s="71"/>
      <c r="B462" s="69"/>
      <c r="C462" s="75"/>
      <c r="D462" s="203"/>
      <c r="E462" s="204"/>
      <c r="F462" s="204"/>
      <c r="G462" s="204"/>
      <c r="H462" s="205"/>
      <c r="I462" s="93"/>
      <c r="J462" s="42"/>
    </row>
    <row r="463" spans="1:10" ht="12.75">
      <c r="A463" s="71"/>
      <c r="B463" s="69"/>
      <c r="C463" s="75"/>
      <c r="D463" s="203"/>
      <c r="E463" s="204"/>
      <c r="F463" s="204"/>
      <c r="G463" s="204"/>
      <c r="H463" s="205"/>
      <c r="I463" s="93"/>
      <c r="J463" s="42"/>
    </row>
    <row r="464" spans="1:10" ht="12.75">
      <c r="A464" s="71"/>
      <c r="B464" s="69"/>
      <c r="C464" s="75"/>
      <c r="D464" s="203"/>
      <c r="E464" s="204"/>
      <c r="F464" s="204"/>
      <c r="G464" s="204"/>
      <c r="H464" s="205"/>
      <c r="I464" s="93"/>
      <c r="J464" s="42"/>
    </row>
    <row r="465" spans="1:10" ht="12.75">
      <c r="A465" s="71"/>
      <c r="B465" s="69"/>
      <c r="C465" s="75"/>
      <c r="D465" s="203"/>
      <c r="E465" s="204"/>
      <c r="F465" s="204"/>
      <c r="G465" s="204"/>
      <c r="H465" s="205"/>
      <c r="I465" s="93"/>
      <c r="J465" s="42"/>
    </row>
    <row r="466" spans="1:10" ht="12.75">
      <c r="A466" s="71"/>
      <c r="B466" s="69"/>
      <c r="C466" s="75"/>
      <c r="D466" s="203"/>
      <c r="E466" s="204"/>
      <c r="F466" s="204"/>
      <c r="G466" s="204"/>
      <c r="H466" s="205"/>
      <c r="I466" s="93"/>
      <c r="J466" s="42"/>
    </row>
    <row r="467" spans="1:10" ht="12.75">
      <c r="A467" s="71"/>
      <c r="B467" s="69"/>
      <c r="C467" s="75"/>
      <c r="D467" s="203"/>
      <c r="E467" s="204"/>
      <c r="F467" s="204"/>
      <c r="G467" s="204"/>
      <c r="H467" s="205"/>
      <c r="I467" s="93"/>
      <c r="J467" s="42"/>
    </row>
    <row r="468" spans="1:10" ht="12.75">
      <c r="A468" s="71"/>
      <c r="B468" s="69"/>
      <c r="C468" s="75"/>
      <c r="D468" s="203"/>
      <c r="E468" s="204"/>
      <c r="F468" s="204"/>
      <c r="G468" s="204"/>
      <c r="H468" s="205"/>
      <c r="I468" s="93"/>
      <c r="J468" s="42"/>
    </row>
    <row r="469" spans="1:10" ht="12.75">
      <c r="A469" s="71"/>
      <c r="B469" s="69"/>
      <c r="C469" s="75"/>
      <c r="D469" s="203"/>
      <c r="E469" s="204"/>
      <c r="F469" s="204"/>
      <c r="G469" s="204"/>
      <c r="H469" s="205"/>
      <c r="I469" s="93"/>
      <c r="J469" s="42"/>
    </row>
    <row r="470" spans="1:10" ht="12.75">
      <c r="A470" s="71"/>
      <c r="B470" s="69"/>
      <c r="C470" s="75"/>
      <c r="D470" s="203"/>
      <c r="E470" s="204"/>
      <c r="F470" s="204"/>
      <c r="G470" s="204"/>
      <c r="H470" s="205"/>
      <c r="I470" s="93"/>
      <c r="J470" s="42"/>
    </row>
    <row r="471" spans="1:10" ht="12.75">
      <c r="A471" s="71"/>
      <c r="B471" s="69"/>
      <c r="C471" s="75"/>
      <c r="D471" s="203"/>
      <c r="E471" s="204"/>
      <c r="F471" s="204"/>
      <c r="G471" s="204"/>
      <c r="H471" s="205"/>
      <c r="I471" s="93"/>
      <c r="J471" s="42"/>
    </row>
    <row r="472" spans="1:10" ht="12.75">
      <c r="A472" s="71"/>
      <c r="B472" s="69"/>
      <c r="C472" s="75"/>
      <c r="D472" s="203"/>
      <c r="E472" s="204"/>
      <c r="F472" s="204"/>
      <c r="G472" s="204"/>
      <c r="H472" s="205"/>
      <c r="I472" s="93"/>
      <c r="J472" s="42"/>
    </row>
    <row r="473" spans="1:10" ht="12.75">
      <c r="A473" s="71"/>
      <c r="B473" s="69"/>
      <c r="C473" s="75"/>
      <c r="D473" s="203"/>
      <c r="E473" s="204"/>
      <c r="F473" s="204"/>
      <c r="G473" s="204"/>
      <c r="H473" s="205"/>
      <c r="I473" s="93"/>
      <c r="J473" s="42"/>
    </row>
    <row r="474" spans="1:10" ht="12.75">
      <c r="A474" s="71"/>
      <c r="B474" s="69"/>
      <c r="C474" s="75"/>
      <c r="D474" s="203"/>
      <c r="E474" s="204"/>
      <c r="F474" s="204"/>
      <c r="G474" s="204"/>
      <c r="H474" s="205"/>
      <c r="I474" s="93"/>
      <c r="J474" s="42"/>
    </row>
    <row r="475" spans="1:10" ht="12.75">
      <c r="A475" s="71"/>
      <c r="B475" s="69"/>
      <c r="C475" s="75"/>
      <c r="D475" s="203"/>
      <c r="E475" s="204"/>
      <c r="F475" s="204"/>
      <c r="G475" s="204"/>
      <c r="H475" s="205"/>
      <c r="I475" s="93"/>
      <c r="J475" s="42"/>
    </row>
    <row r="476" spans="1:10" ht="12.75">
      <c r="A476" s="71"/>
      <c r="B476" s="69"/>
      <c r="C476" s="75"/>
      <c r="D476" s="203"/>
      <c r="E476" s="204"/>
      <c r="F476" s="204"/>
      <c r="G476" s="204"/>
      <c r="H476" s="205"/>
      <c r="I476" s="93"/>
      <c r="J476" s="42"/>
    </row>
    <row r="477" spans="1:10" ht="12.75">
      <c r="A477" s="71"/>
      <c r="B477" s="69"/>
      <c r="C477" s="75"/>
      <c r="D477" s="203"/>
      <c r="E477" s="204"/>
      <c r="F477" s="204"/>
      <c r="G477" s="204"/>
      <c r="H477" s="205"/>
      <c r="I477" s="93"/>
      <c r="J477" s="42"/>
    </row>
    <row r="478" spans="1:10" ht="12.75">
      <c r="A478" s="71"/>
      <c r="B478" s="69"/>
      <c r="C478" s="75"/>
      <c r="D478" s="203"/>
      <c r="E478" s="204"/>
      <c r="F478" s="204"/>
      <c r="G478" s="204"/>
      <c r="H478" s="205"/>
      <c r="I478" s="93"/>
      <c r="J478" s="42"/>
    </row>
    <row r="479" spans="1:10" ht="12.75">
      <c r="A479" s="71"/>
      <c r="B479" s="69"/>
      <c r="C479" s="75"/>
      <c r="D479" s="203"/>
      <c r="E479" s="204"/>
      <c r="F479" s="204"/>
      <c r="G479" s="204"/>
      <c r="H479" s="205"/>
      <c r="I479" s="93"/>
      <c r="J479" s="42"/>
    </row>
    <row r="480" spans="1:10" ht="12.75">
      <c r="A480" s="71"/>
      <c r="B480" s="69"/>
      <c r="C480" s="75"/>
      <c r="D480" s="203"/>
      <c r="E480" s="204"/>
      <c r="F480" s="204"/>
      <c r="G480" s="204"/>
      <c r="H480" s="205"/>
      <c r="I480" s="93"/>
      <c r="J480" s="42"/>
    </row>
    <row r="481" spans="1:10" ht="12.75">
      <c r="A481" s="71"/>
      <c r="B481" s="69"/>
      <c r="C481" s="75"/>
      <c r="D481" s="203"/>
      <c r="E481" s="204"/>
      <c r="F481" s="204"/>
      <c r="G481" s="204"/>
      <c r="H481" s="205"/>
      <c r="I481" s="93"/>
      <c r="J481" s="42"/>
    </row>
    <row r="482" spans="1:10" ht="12.75">
      <c r="A482" s="71"/>
      <c r="B482" s="69"/>
      <c r="C482" s="75"/>
      <c r="D482" s="203"/>
      <c r="E482" s="204"/>
      <c r="F482" s="204"/>
      <c r="G482" s="204"/>
      <c r="H482" s="205"/>
      <c r="I482" s="93"/>
      <c r="J482" s="42"/>
    </row>
    <row r="483" spans="1:10" ht="12.75">
      <c r="A483" s="71"/>
      <c r="B483" s="69"/>
      <c r="C483" s="75"/>
      <c r="D483" s="203"/>
      <c r="E483" s="204"/>
      <c r="F483" s="204"/>
      <c r="G483" s="204"/>
      <c r="H483" s="205"/>
      <c r="I483" s="93"/>
      <c r="J483" s="42"/>
    </row>
    <row r="484" spans="1:10" ht="12.75">
      <c r="A484" s="71"/>
      <c r="B484" s="69"/>
      <c r="C484" s="75"/>
      <c r="D484" s="203"/>
      <c r="E484" s="204"/>
      <c r="F484" s="204"/>
      <c r="G484" s="204"/>
      <c r="H484" s="205"/>
      <c r="I484" s="93"/>
      <c r="J484" s="42"/>
    </row>
    <row r="485" spans="1:10" ht="12.75">
      <c r="A485" s="71"/>
      <c r="B485" s="69"/>
      <c r="C485" s="75"/>
      <c r="D485" s="203"/>
      <c r="E485" s="204"/>
      <c r="F485" s="204"/>
      <c r="G485" s="204"/>
      <c r="H485" s="205"/>
      <c r="I485" s="93"/>
      <c r="J485" s="42"/>
    </row>
    <row r="486" spans="1:10" ht="12.75">
      <c r="A486" s="71"/>
      <c r="B486" s="69"/>
      <c r="C486" s="75"/>
      <c r="D486" s="203"/>
      <c r="E486" s="204"/>
      <c r="F486" s="204"/>
      <c r="G486" s="204"/>
      <c r="H486" s="205"/>
      <c r="I486" s="93"/>
      <c r="J486" s="42"/>
    </row>
    <row r="487" spans="1:10" ht="12.75">
      <c r="A487" s="71"/>
      <c r="B487" s="69"/>
      <c r="C487" s="75"/>
      <c r="D487" s="203"/>
      <c r="E487" s="204"/>
      <c r="F487" s="204"/>
      <c r="G487" s="204"/>
      <c r="H487" s="205"/>
      <c r="I487" s="93"/>
      <c r="J487" s="42"/>
    </row>
    <row r="488" spans="1:10" ht="12.75">
      <c r="A488" s="71"/>
      <c r="B488" s="69"/>
      <c r="C488" s="75"/>
      <c r="D488" s="203"/>
      <c r="E488" s="204"/>
      <c r="F488" s="204"/>
      <c r="G488" s="204"/>
      <c r="H488" s="205"/>
      <c r="I488" s="93"/>
      <c r="J488" s="42"/>
    </row>
    <row r="489" spans="1:10" ht="12.75">
      <c r="A489" s="71"/>
      <c r="B489" s="69"/>
      <c r="C489" s="75"/>
      <c r="D489" s="203"/>
      <c r="E489" s="204"/>
      <c r="F489" s="204"/>
      <c r="G489" s="204"/>
      <c r="H489" s="205"/>
      <c r="I489" s="93"/>
      <c r="J489" s="42"/>
    </row>
    <row r="490" spans="1:10" ht="12.75">
      <c r="A490" s="71"/>
      <c r="B490" s="69"/>
      <c r="C490" s="75"/>
      <c r="D490" s="203"/>
      <c r="E490" s="204"/>
      <c r="F490" s="204"/>
      <c r="G490" s="204"/>
      <c r="H490" s="205"/>
      <c r="I490" s="93"/>
      <c r="J490" s="42"/>
    </row>
    <row r="491" spans="1:10" ht="12.75">
      <c r="A491" s="71"/>
      <c r="B491" s="69"/>
      <c r="C491" s="75"/>
      <c r="D491" s="203"/>
      <c r="E491" s="204"/>
      <c r="F491" s="204"/>
      <c r="G491" s="204"/>
      <c r="H491" s="205"/>
      <c r="I491" s="93"/>
      <c r="J491" s="42"/>
    </row>
    <row r="492" spans="1:10" ht="12.75">
      <c r="A492" s="71"/>
      <c r="B492" s="69"/>
      <c r="C492" s="75"/>
      <c r="D492" s="203"/>
      <c r="E492" s="204"/>
      <c r="F492" s="204"/>
      <c r="G492" s="204"/>
      <c r="H492" s="205"/>
      <c r="I492" s="93"/>
      <c r="J492" s="42"/>
    </row>
    <row r="493" spans="1:10" ht="12.75">
      <c r="A493" s="71"/>
      <c r="B493" s="69"/>
      <c r="C493" s="75"/>
      <c r="D493" s="203"/>
      <c r="E493" s="204"/>
      <c r="F493" s="204"/>
      <c r="G493" s="204"/>
      <c r="H493" s="205"/>
      <c r="I493" s="93"/>
      <c r="J493" s="42"/>
    </row>
    <row r="494" spans="1:10" ht="12.75">
      <c r="A494" s="71"/>
      <c r="B494" s="69"/>
      <c r="C494" s="75"/>
      <c r="D494" s="203"/>
      <c r="E494" s="204"/>
      <c r="F494" s="204"/>
      <c r="G494" s="204"/>
      <c r="H494" s="205"/>
      <c r="I494" s="93"/>
      <c r="J494" s="42"/>
    </row>
    <row r="495" spans="1:10" ht="12.75">
      <c r="A495" s="71"/>
      <c r="B495" s="69"/>
      <c r="C495" s="75"/>
      <c r="D495" s="203"/>
      <c r="E495" s="204"/>
      <c r="F495" s="204"/>
      <c r="G495" s="204"/>
      <c r="H495" s="205"/>
      <c r="I495" s="93"/>
      <c r="J495" s="42"/>
    </row>
    <row r="496" spans="1:10" ht="12.75">
      <c r="A496" s="71"/>
      <c r="B496" s="69"/>
      <c r="C496" s="75"/>
      <c r="D496" s="203"/>
      <c r="E496" s="204"/>
      <c r="F496" s="204"/>
      <c r="G496" s="204"/>
      <c r="H496" s="205"/>
      <c r="I496" s="93"/>
      <c r="J496" s="42"/>
    </row>
    <row r="497" spans="1:10" ht="12.75">
      <c r="A497" s="71"/>
      <c r="B497" s="69"/>
      <c r="C497" s="75"/>
      <c r="D497" s="203"/>
      <c r="E497" s="204"/>
      <c r="F497" s="204"/>
      <c r="G497" s="204"/>
      <c r="H497" s="205"/>
      <c r="I497" s="93"/>
      <c r="J497" s="42"/>
    </row>
    <row r="498" spans="1:10" ht="12.75">
      <c r="A498" s="71"/>
      <c r="B498" s="69"/>
      <c r="C498" s="75"/>
      <c r="D498" s="203"/>
      <c r="E498" s="204"/>
      <c r="F498" s="204"/>
      <c r="G498" s="204"/>
      <c r="H498" s="205"/>
      <c r="I498" s="93"/>
      <c r="J498" s="42"/>
    </row>
    <row r="499" spans="1:10" ht="12.75">
      <c r="A499" s="71"/>
      <c r="B499" s="69"/>
      <c r="C499" s="75"/>
      <c r="D499" s="203"/>
      <c r="E499" s="204"/>
      <c r="F499" s="204"/>
      <c r="G499" s="204"/>
      <c r="H499" s="205"/>
      <c r="I499" s="93"/>
      <c r="J499" s="42"/>
    </row>
    <row r="500" spans="1:10" ht="12.75">
      <c r="A500" s="71"/>
      <c r="B500" s="69"/>
      <c r="C500" s="75"/>
      <c r="D500" s="203"/>
      <c r="E500" s="204"/>
      <c r="F500" s="204"/>
      <c r="G500" s="204"/>
      <c r="H500" s="205"/>
      <c r="I500" s="93"/>
      <c r="J500" s="42"/>
    </row>
    <row r="501" spans="1:10" ht="12.75">
      <c r="A501" s="71"/>
      <c r="B501" s="69"/>
      <c r="C501" s="75"/>
      <c r="D501" s="203"/>
      <c r="E501" s="204"/>
      <c r="F501" s="204"/>
      <c r="G501" s="204"/>
      <c r="H501" s="205"/>
      <c r="I501" s="93"/>
      <c r="J501" s="42"/>
    </row>
    <row r="502" spans="1:10" ht="12.75">
      <c r="A502" s="71"/>
      <c r="B502" s="69"/>
      <c r="C502" s="75"/>
      <c r="D502" s="203"/>
      <c r="E502" s="204"/>
      <c r="F502" s="204"/>
      <c r="G502" s="204"/>
      <c r="H502" s="205"/>
      <c r="I502" s="93"/>
      <c r="J502" s="42"/>
    </row>
    <row r="503" spans="1:10" ht="12.75">
      <c r="A503" s="71"/>
      <c r="B503" s="69"/>
      <c r="C503" s="75"/>
      <c r="D503" s="203"/>
      <c r="E503" s="204"/>
      <c r="F503" s="204"/>
      <c r="G503" s="204"/>
      <c r="H503" s="205"/>
      <c r="I503" s="93"/>
      <c r="J503" s="42"/>
    </row>
    <row r="504" spans="1:10" ht="12.75">
      <c r="A504" s="71"/>
      <c r="B504" s="69"/>
      <c r="C504" s="75"/>
      <c r="D504" s="203"/>
      <c r="E504" s="204"/>
      <c r="F504" s="204"/>
      <c r="G504" s="204"/>
      <c r="H504" s="205"/>
      <c r="I504" s="93"/>
      <c r="J504" s="42"/>
    </row>
    <row r="505" spans="1:10" ht="12.75">
      <c r="A505" s="71"/>
      <c r="B505" s="69"/>
      <c r="C505" s="75"/>
      <c r="D505" s="203"/>
      <c r="E505" s="204"/>
      <c r="F505" s="204"/>
      <c r="G505" s="204"/>
      <c r="H505" s="205"/>
      <c r="I505" s="93"/>
      <c r="J505" s="42"/>
    </row>
    <row r="506" spans="1:10" ht="12.75">
      <c r="A506" s="71"/>
      <c r="B506" s="69"/>
      <c r="C506" s="75"/>
      <c r="D506" s="203"/>
      <c r="E506" s="204"/>
      <c r="F506" s="204"/>
      <c r="G506" s="204"/>
      <c r="H506" s="205"/>
      <c r="I506" s="93"/>
      <c r="J506" s="42"/>
    </row>
    <row r="507" spans="1:10" ht="12.75">
      <c r="A507" s="71"/>
      <c r="B507" s="69"/>
      <c r="C507" s="75"/>
      <c r="D507" s="203"/>
      <c r="E507" s="204"/>
      <c r="F507" s="204"/>
      <c r="G507" s="204"/>
      <c r="H507" s="205"/>
      <c r="I507" s="93"/>
      <c r="J507" s="42"/>
    </row>
    <row r="508" spans="1:10" ht="12.75">
      <c r="A508" s="71"/>
      <c r="B508" s="69"/>
      <c r="C508" s="75"/>
      <c r="D508" s="203"/>
      <c r="E508" s="204"/>
      <c r="F508" s="204"/>
      <c r="G508" s="204"/>
      <c r="H508" s="205"/>
      <c r="I508" s="93"/>
      <c r="J508" s="42"/>
    </row>
    <row r="509" spans="1:10" ht="12.75">
      <c r="A509" s="71"/>
      <c r="B509" s="69"/>
      <c r="C509" s="75"/>
      <c r="D509" s="203"/>
      <c r="E509" s="204"/>
      <c r="F509" s="204"/>
      <c r="G509" s="204"/>
      <c r="H509" s="205"/>
      <c r="I509" s="93"/>
      <c r="J509" s="42"/>
    </row>
    <row r="510" spans="1:10" ht="12.75">
      <c r="A510" s="71"/>
      <c r="B510" s="69"/>
      <c r="C510" s="75"/>
      <c r="D510" s="203"/>
      <c r="E510" s="204"/>
      <c r="F510" s="204"/>
      <c r="G510" s="204"/>
      <c r="H510" s="205"/>
      <c r="I510" s="93"/>
      <c r="J510" s="42"/>
    </row>
    <row r="511" spans="1:10" ht="12.75">
      <c r="A511" s="71"/>
      <c r="B511" s="69"/>
      <c r="C511" s="75"/>
      <c r="D511" s="203"/>
      <c r="E511" s="204"/>
      <c r="F511" s="204"/>
      <c r="G511" s="204"/>
      <c r="H511" s="205"/>
      <c r="I511" s="93"/>
      <c r="J511" s="42"/>
    </row>
    <row r="512" spans="1:10" ht="12.75">
      <c r="A512" s="71"/>
      <c r="B512" s="69"/>
      <c r="C512" s="75"/>
      <c r="D512" s="203"/>
      <c r="E512" s="204"/>
      <c r="F512" s="204"/>
      <c r="G512" s="204"/>
      <c r="H512" s="205"/>
      <c r="I512" s="93"/>
      <c r="J512" s="42"/>
    </row>
    <row r="513" spans="1:10" ht="12.75">
      <c r="A513" s="71"/>
      <c r="B513" s="69"/>
      <c r="C513" s="75"/>
      <c r="D513" s="203"/>
      <c r="E513" s="204"/>
      <c r="F513" s="204"/>
      <c r="G513" s="204"/>
      <c r="H513" s="205"/>
      <c r="I513" s="93"/>
      <c r="J513" s="42"/>
    </row>
    <row r="514" spans="1:10" ht="12.75">
      <c r="A514" s="71"/>
      <c r="B514" s="69"/>
      <c r="C514" s="75"/>
      <c r="D514" s="203"/>
      <c r="E514" s="204"/>
      <c r="F514" s="204"/>
      <c r="G514" s="204"/>
      <c r="H514" s="205"/>
      <c r="I514" s="93"/>
      <c r="J514" s="42"/>
    </row>
    <row r="515" spans="1:10" ht="12.75">
      <c r="A515" s="71"/>
      <c r="B515" s="69"/>
      <c r="C515" s="75"/>
      <c r="D515" s="203"/>
      <c r="E515" s="204"/>
      <c r="F515" s="204"/>
      <c r="G515" s="204"/>
      <c r="H515" s="205"/>
      <c r="I515" s="93"/>
      <c r="J515" s="42"/>
    </row>
    <row r="516" spans="1:10" ht="12.75">
      <c r="A516" s="71"/>
      <c r="B516" s="69"/>
      <c r="C516" s="75"/>
      <c r="D516" s="203"/>
      <c r="E516" s="204"/>
      <c r="F516" s="204"/>
      <c r="G516" s="204"/>
      <c r="H516" s="205"/>
      <c r="I516" s="93"/>
      <c r="J516" s="42"/>
    </row>
    <row r="517" spans="1:10" ht="12.75">
      <c r="A517" s="71"/>
      <c r="B517" s="69"/>
      <c r="C517" s="75"/>
      <c r="D517" s="203"/>
      <c r="E517" s="204"/>
      <c r="F517" s="204"/>
      <c r="G517" s="204"/>
      <c r="H517" s="205"/>
      <c r="I517" s="93"/>
      <c r="J517" s="42"/>
    </row>
    <row r="518" spans="1:10" ht="12.75">
      <c r="A518" s="71"/>
      <c r="B518" s="69"/>
      <c r="C518" s="75"/>
      <c r="D518" s="203"/>
      <c r="E518" s="204"/>
      <c r="F518" s="204"/>
      <c r="G518" s="204"/>
      <c r="H518" s="205"/>
      <c r="I518" s="93"/>
      <c r="J518" s="42"/>
    </row>
    <row r="519" spans="1:10" ht="12.75">
      <c r="A519" s="71"/>
      <c r="B519" s="69"/>
      <c r="C519" s="75"/>
      <c r="D519" s="203"/>
      <c r="E519" s="204"/>
      <c r="F519" s="204"/>
      <c r="G519" s="204"/>
      <c r="H519" s="205"/>
      <c r="I519" s="93"/>
      <c r="J519" s="42"/>
    </row>
    <row r="520" spans="1:10" ht="12.75">
      <c r="A520" s="71"/>
      <c r="B520" s="69"/>
      <c r="C520" s="75"/>
      <c r="D520" s="203"/>
      <c r="E520" s="204"/>
      <c r="F520" s="204"/>
      <c r="G520" s="204"/>
      <c r="H520" s="205"/>
      <c r="I520" s="93"/>
      <c r="J520" s="42"/>
    </row>
    <row r="521" spans="1:10" ht="12.75">
      <c r="A521" s="71"/>
      <c r="B521" s="69"/>
      <c r="C521" s="75"/>
      <c r="D521" s="203"/>
      <c r="E521" s="204"/>
      <c r="F521" s="204"/>
      <c r="G521" s="204"/>
      <c r="H521" s="205"/>
      <c r="I521" s="93"/>
      <c r="J521" s="42"/>
    </row>
    <row r="522" spans="1:10" ht="12.75">
      <c r="A522" s="71"/>
      <c r="B522" s="69"/>
      <c r="C522" s="75"/>
      <c r="D522" s="203"/>
      <c r="E522" s="204"/>
      <c r="F522" s="204"/>
      <c r="G522" s="204"/>
      <c r="H522" s="205"/>
      <c r="I522" s="93"/>
      <c r="J522" s="42"/>
    </row>
    <row r="523" spans="1:10" ht="12.75">
      <c r="A523" s="71"/>
      <c r="B523" s="69"/>
      <c r="C523" s="75"/>
      <c r="D523" s="203"/>
      <c r="E523" s="204"/>
      <c r="F523" s="204"/>
      <c r="G523" s="204"/>
      <c r="H523" s="205"/>
      <c r="I523" s="93"/>
      <c r="J523" s="42"/>
    </row>
    <row r="524" spans="1:10" ht="12.75">
      <c r="A524" s="71"/>
      <c r="B524" s="69"/>
      <c r="C524" s="75"/>
      <c r="D524" s="203"/>
      <c r="E524" s="204"/>
      <c r="F524" s="204"/>
      <c r="G524" s="204"/>
      <c r="H524" s="205"/>
      <c r="I524" s="93"/>
      <c r="J524" s="42"/>
    </row>
    <row r="525" spans="1:10" ht="12.75">
      <c r="A525" s="71"/>
      <c r="B525" s="69"/>
      <c r="C525" s="75"/>
      <c r="D525" s="203"/>
      <c r="E525" s="204"/>
      <c r="F525" s="204"/>
      <c r="G525" s="204"/>
      <c r="H525" s="205"/>
      <c r="I525" s="93"/>
      <c r="J525" s="42"/>
    </row>
    <row r="526" spans="1:10" ht="12.75">
      <c r="A526" s="71"/>
      <c r="B526" s="69"/>
      <c r="C526" s="75"/>
      <c r="D526" s="203"/>
      <c r="E526" s="204"/>
      <c r="F526" s="204"/>
      <c r="G526" s="204"/>
      <c r="H526" s="205"/>
      <c r="I526" s="93"/>
      <c r="J526" s="42"/>
    </row>
    <row r="527" spans="1:10" ht="12.75">
      <c r="A527" s="71"/>
      <c r="B527" s="69"/>
      <c r="C527" s="75"/>
      <c r="D527" s="203"/>
      <c r="E527" s="204"/>
      <c r="F527" s="204"/>
      <c r="G527" s="204"/>
      <c r="H527" s="205"/>
      <c r="I527" s="93"/>
      <c r="J527" s="42"/>
    </row>
    <row r="528" spans="1:10" ht="12.75">
      <c r="A528" s="71"/>
      <c r="B528" s="69"/>
      <c r="C528" s="75"/>
      <c r="D528" s="203"/>
      <c r="E528" s="204"/>
      <c r="F528" s="204"/>
      <c r="G528" s="204"/>
      <c r="H528" s="205"/>
      <c r="I528" s="93"/>
      <c r="J528" s="42"/>
    </row>
    <row r="529" spans="1:10" ht="12.75">
      <c r="A529" s="71"/>
      <c r="B529" s="69"/>
      <c r="C529" s="75"/>
      <c r="D529" s="203"/>
      <c r="E529" s="204"/>
      <c r="F529" s="204"/>
      <c r="G529" s="204"/>
      <c r="H529" s="205"/>
      <c r="I529" s="93"/>
      <c r="J529" s="42"/>
    </row>
    <row r="530" spans="1:10" ht="12.75">
      <c r="A530" s="71"/>
      <c r="B530" s="69"/>
      <c r="C530" s="75"/>
      <c r="D530" s="203"/>
      <c r="E530" s="204"/>
      <c r="F530" s="204"/>
      <c r="G530" s="204"/>
      <c r="H530" s="205"/>
      <c r="I530" s="93"/>
      <c r="J530" s="42"/>
    </row>
    <row r="531" spans="1:10" ht="12.75">
      <c r="A531" s="71"/>
      <c r="B531" s="69"/>
      <c r="C531" s="75"/>
      <c r="D531" s="203"/>
      <c r="E531" s="204"/>
      <c r="F531" s="204"/>
      <c r="G531" s="204"/>
      <c r="H531" s="205"/>
      <c r="I531" s="93"/>
      <c r="J531" s="42"/>
    </row>
    <row r="532" spans="1:10" ht="12.75">
      <c r="A532" s="71"/>
      <c r="B532" s="69"/>
      <c r="C532" s="75"/>
      <c r="D532" s="203"/>
      <c r="E532" s="204"/>
      <c r="F532" s="204"/>
      <c r="G532" s="204"/>
      <c r="H532" s="205"/>
      <c r="I532" s="93"/>
      <c r="J532" s="42"/>
    </row>
    <row r="533" spans="1:10" ht="12.75">
      <c r="A533" s="71"/>
      <c r="B533" s="69"/>
      <c r="C533" s="75"/>
      <c r="D533" s="203"/>
      <c r="E533" s="204"/>
      <c r="F533" s="204"/>
      <c r="G533" s="204"/>
      <c r="H533" s="205"/>
      <c r="I533" s="93"/>
      <c r="J533" s="42"/>
    </row>
    <row r="534" spans="1:10" ht="12.75">
      <c r="A534" s="71"/>
      <c r="B534" s="69"/>
      <c r="C534" s="75"/>
      <c r="D534" s="203"/>
      <c r="E534" s="204"/>
      <c r="F534" s="204"/>
      <c r="G534" s="204"/>
      <c r="H534" s="205"/>
      <c r="I534" s="93"/>
      <c r="J534" s="42"/>
    </row>
    <row r="535" spans="1:10" ht="12.75">
      <c r="A535" s="71"/>
      <c r="B535" s="69"/>
      <c r="C535" s="75"/>
      <c r="D535" s="203"/>
      <c r="E535" s="204"/>
      <c r="F535" s="204"/>
      <c r="G535" s="204"/>
      <c r="H535" s="205"/>
      <c r="I535" s="93"/>
      <c r="J535" s="42"/>
    </row>
    <row r="536" spans="1:10" ht="12.75">
      <c r="A536" s="71"/>
      <c r="B536" s="69"/>
      <c r="C536" s="75"/>
      <c r="D536" s="203"/>
      <c r="E536" s="204"/>
      <c r="F536" s="204"/>
      <c r="G536" s="204"/>
      <c r="H536" s="205"/>
      <c r="I536" s="93"/>
      <c r="J536" s="42"/>
    </row>
    <row r="537" spans="1:10" ht="12.75">
      <c r="A537" s="71"/>
      <c r="B537" s="69"/>
      <c r="C537" s="75"/>
      <c r="D537" s="203"/>
      <c r="E537" s="204"/>
      <c r="F537" s="204"/>
      <c r="G537" s="204"/>
      <c r="H537" s="205"/>
      <c r="I537" s="93"/>
      <c r="J537" s="42"/>
    </row>
    <row r="538" spans="1:10" ht="12.75">
      <c r="A538" s="71"/>
      <c r="B538" s="69"/>
      <c r="C538" s="75"/>
      <c r="D538" s="203"/>
      <c r="E538" s="204"/>
      <c r="F538" s="204"/>
      <c r="G538" s="204"/>
      <c r="H538" s="205"/>
      <c r="I538" s="93"/>
      <c r="J538" s="42"/>
    </row>
    <row r="539" spans="1:10" ht="12.75">
      <c r="A539" s="71"/>
      <c r="B539" s="69"/>
      <c r="C539" s="75"/>
      <c r="D539" s="203"/>
      <c r="E539" s="204"/>
      <c r="F539" s="204"/>
      <c r="G539" s="204"/>
      <c r="H539" s="205"/>
      <c r="I539" s="93"/>
      <c r="J539" s="42"/>
    </row>
    <row r="540" spans="1:10" ht="12.75">
      <c r="A540" s="71"/>
      <c r="B540" s="69"/>
      <c r="C540" s="75"/>
      <c r="D540" s="203"/>
      <c r="E540" s="204"/>
      <c r="F540" s="204"/>
      <c r="G540" s="204"/>
      <c r="H540" s="205"/>
      <c r="I540" s="93"/>
      <c r="J540" s="42"/>
    </row>
    <row r="541" spans="1:10" ht="12.75">
      <c r="A541" s="71"/>
      <c r="B541" s="69"/>
      <c r="C541" s="75"/>
      <c r="D541" s="203"/>
      <c r="E541" s="204"/>
      <c r="F541" s="204"/>
      <c r="G541" s="204"/>
      <c r="H541" s="205"/>
      <c r="I541" s="93"/>
      <c r="J541" s="42"/>
    </row>
    <row r="542" spans="1:10" ht="12.75">
      <c r="A542" s="71"/>
      <c r="B542" s="69"/>
      <c r="C542" s="75"/>
      <c r="D542" s="203"/>
      <c r="E542" s="204"/>
      <c r="F542" s="204"/>
      <c r="G542" s="204"/>
      <c r="H542" s="205"/>
      <c r="I542" s="93"/>
      <c r="J542" s="42"/>
    </row>
    <row r="543" spans="1:10" ht="12.75">
      <c r="A543" s="71"/>
      <c r="B543" s="69"/>
      <c r="C543" s="75"/>
      <c r="D543" s="203"/>
      <c r="E543" s="204"/>
      <c r="F543" s="204"/>
      <c r="G543" s="204"/>
      <c r="H543" s="205"/>
      <c r="I543" s="93"/>
      <c r="J543" s="42"/>
    </row>
    <row r="544" spans="1:10" ht="12.75">
      <c r="A544" s="71"/>
      <c r="B544" s="69"/>
      <c r="C544" s="75"/>
      <c r="D544" s="203"/>
      <c r="E544" s="204"/>
      <c r="F544" s="204"/>
      <c r="G544" s="204"/>
      <c r="H544" s="205"/>
      <c r="I544" s="93"/>
      <c r="J544" s="42"/>
    </row>
    <row r="545" spans="1:10" ht="12.75">
      <c r="A545" s="71"/>
      <c r="B545" s="69"/>
      <c r="C545" s="75"/>
      <c r="D545" s="203"/>
      <c r="E545" s="204"/>
      <c r="F545" s="204"/>
      <c r="G545" s="204"/>
      <c r="H545" s="205"/>
      <c r="I545" s="93"/>
      <c r="J545" s="42"/>
    </row>
    <row r="546" spans="1:10" ht="12.75">
      <c r="A546" s="71"/>
      <c r="B546" s="69"/>
      <c r="C546" s="75"/>
      <c r="D546" s="203"/>
      <c r="E546" s="204"/>
      <c r="F546" s="204"/>
      <c r="G546" s="204"/>
      <c r="H546" s="205"/>
      <c r="I546" s="93"/>
      <c r="J546" s="42"/>
    </row>
    <row r="547" spans="1:10" ht="12.75">
      <c r="A547" s="71"/>
      <c r="B547" s="69"/>
      <c r="C547" s="75"/>
      <c r="D547" s="203"/>
      <c r="E547" s="204"/>
      <c r="F547" s="204"/>
      <c r="G547" s="204"/>
      <c r="H547" s="205"/>
      <c r="I547" s="93"/>
      <c r="J547" s="42"/>
    </row>
    <row r="548" spans="1:10" ht="12.75">
      <c r="A548" s="71"/>
      <c r="B548" s="69"/>
      <c r="C548" s="75"/>
      <c r="D548" s="203"/>
      <c r="E548" s="204"/>
      <c r="F548" s="204"/>
      <c r="G548" s="204"/>
      <c r="H548" s="205"/>
      <c r="I548" s="93"/>
      <c r="J548" s="42"/>
    </row>
    <row r="549" spans="1:10" ht="12.75">
      <c r="A549" s="71"/>
      <c r="B549" s="69"/>
      <c r="C549" s="75"/>
      <c r="D549" s="203"/>
      <c r="E549" s="204"/>
      <c r="F549" s="204"/>
      <c r="G549" s="204"/>
      <c r="H549" s="205"/>
      <c r="I549" s="93"/>
      <c r="J549" s="42"/>
    </row>
    <row r="550" spans="1:10" ht="12.75">
      <c r="A550" s="71"/>
      <c r="B550" s="69"/>
      <c r="C550" s="75"/>
      <c r="D550" s="203"/>
      <c r="E550" s="204"/>
      <c r="F550" s="204"/>
      <c r="G550" s="204"/>
      <c r="H550" s="205"/>
      <c r="I550" s="93"/>
      <c r="J550" s="42"/>
    </row>
    <row r="551" spans="1:10" ht="12.75">
      <c r="A551" s="71"/>
      <c r="B551" s="69"/>
      <c r="C551" s="75"/>
      <c r="D551" s="203"/>
      <c r="E551" s="204"/>
      <c r="F551" s="204"/>
      <c r="G551" s="204"/>
      <c r="H551" s="205"/>
      <c r="I551" s="93"/>
      <c r="J551" s="42"/>
    </row>
    <row r="552" spans="1:10" ht="12.75">
      <c r="A552" s="71"/>
      <c r="B552" s="69"/>
      <c r="C552" s="75"/>
      <c r="D552" s="203"/>
      <c r="E552" s="204"/>
      <c r="F552" s="204"/>
      <c r="G552" s="204"/>
      <c r="H552" s="205"/>
      <c r="I552" s="93"/>
      <c r="J552" s="42"/>
    </row>
    <row r="553" spans="1:10" ht="12.75">
      <c r="A553" s="71"/>
      <c r="B553" s="69"/>
      <c r="C553" s="75"/>
      <c r="D553" s="203"/>
      <c r="E553" s="204"/>
      <c r="F553" s="204"/>
      <c r="G553" s="204"/>
      <c r="H553" s="205"/>
      <c r="I553" s="93"/>
      <c r="J553" s="42"/>
    </row>
    <row r="554" spans="1:10" ht="12.75">
      <c r="A554" s="71"/>
      <c r="B554" s="69"/>
      <c r="C554" s="75"/>
      <c r="D554" s="203"/>
      <c r="E554" s="204"/>
      <c r="F554" s="204"/>
      <c r="G554" s="204"/>
      <c r="H554" s="205"/>
      <c r="I554" s="93"/>
      <c r="J554" s="42"/>
    </row>
    <row r="555" spans="1:10" ht="12.75">
      <c r="A555" s="71"/>
      <c r="B555" s="69"/>
      <c r="C555" s="75"/>
      <c r="D555" s="203"/>
      <c r="E555" s="204"/>
      <c r="F555" s="204"/>
      <c r="G555" s="204"/>
      <c r="H555" s="205"/>
      <c r="I555" s="93"/>
      <c r="J555" s="42"/>
    </row>
    <row r="556" spans="1:10" ht="12.75">
      <c r="A556" s="71"/>
      <c r="B556" s="69"/>
      <c r="C556" s="75"/>
      <c r="D556" s="203"/>
      <c r="E556" s="204"/>
      <c r="F556" s="204"/>
      <c r="G556" s="204"/>
      <c r="H556" s="205"/>
      <c r="I556" s="93"/>
      <c r="J556" s="42"/>
    </row>
    <row r="557" spans="1:10" ht="12.75">
      <c r="A557" s="71"/>
      <c r="B557" s="69"/>
      <c r="C557" s="75"/>
      <c r="D557" s="203"/>
      <c r="E557" s="204"/>
      <c r="F557" s="204"/>
      <c r="G557" s="204"/>
      <c r="H557" s="205"/>
      <c r="I557" s="93"/>
      <c r="J557" s="42"/>
    </row>
    <row r="558" spans="1:10" ht="12.75">
      <c r="A558" s="71"/>
      <c r="B558" s="69"/>
      <c r="C558" s="75"/>
      <c r="D558" s="203"/>
      <c r="E558" s="204"/>
      <c r="F558" s="204"/>
      <c r="G558" s="204"/>
      <c r="H558" s="205"/>
      <c r="I558" s="93"/>
      <c r="J558" s="42"/>
    </row>
    <row r="559" spans="1:10" ht="12.75">
      <c r="A559" s="71"/>
      <c r="B559" s="69"/>
      <c r="C559" s="75"/>
      <c r="D559" s="203"/>
      <c r="E559" s="204"/>
      <c r="F559" s="204"/>
      <c r="G559" s="204"/>
      <c r="H559" s="205"/>
      <c r="I559" s="93"/>
      <c r="J559" s="42"/>
    </row>
    <row r="560" spans="1:10" ht="12.75">
      <c r="A560" s="71"/>
      <c r="B560" s="69"/>
      <c r="C560" s="75"/>
      <c r="D560" s="203"/>
      <c r="E560" s="204"/>
      <c r="F560" s="204"/>
      <c r="G560" s="204"/>
      <c r="H560" s="205"/>
      <c r="I560" s="93"/>
      <c r="J560" s="42"/>
    </row>
    <row r="561" spans="1:10" ht="12.75">
      <c r="A561" s="71"/>
      <c r="B561" s="69"/>
      <c r="C561" s="75"/>
      <c r="D561" s="203"/>
      <c r="E561" s="204"/>
      <c r="F561" s="204"/>
      <c r="G561" s="204"/>
      <c r="H561" s="205"/>
      <c r="I561" s="93"/>
      <c r="J561" s="42"/>
    </row>
    <row r="562" spans="1:10" ht="12.75">
      <c r="A562" s="71"/>
      <c r="B562" s="69"/>
      <c r="C562" s="75"/>
      <c r="D562" s="203"/>
      <c r="E562" s="204"/>
      <c r="F562" s="204"/>
      <c r="G562" s="204"/>
      <c r="H562" s="205"/>
      <c r="I562" s="93"/>
      <c r="J562" s="42"/>
    </row>
    <row r="563" spans="1:10" ht="12.75">
      <c r="A563" s="71"/>
      <c r="B563" s="69"/>
      <c r="C563" s="75"/>
      <c r="D563" s="203"/>
      <c r="E563" s="204"/>
      <c r="F563" s="204"/>
      <c r="G563" s="204"/>
      <c r="H563" s="205"/>
      <c r="I563" s="93"/>
      <c r="J563" s="42"/>
    </row>
    <row r="564" spans="1:10" ht="12.75">
      <c r="A564" s="71"/>
      <c r="B564" s="69"/>
      <c r="C564" s="75"/>
      <c r="D564" s="203"/>
      <c r="E564" s="204"/>
      <c r="F564" s="204"/>
      <c r="G564" s="204"/>
      <c r="H564" s="205"/>
      <c r="I564" s="93"/>
      <c r="J564" s="42"/>
    </row>
    <row r="565" spans="1:10" ht="12.75">
      <c r="A565" s="71"/>
      <c r="B565" s="69"/>
      <c r="C565" s="75"/>
      <c r="D565" s="203"/>
      <c r="E565" s="204"/>
      <c r="F565" s="204"/>
      <c r="G565" s="204"/>
      <c r="H565" s="205"/>
      <c r="I565" s="93"/>
      <c r="J565" s="42"/>
    </row>
    <row r="566" spans="1:10" ht="12.75">
      <c r="A566" s="71"/>
      <c r="B566" s="69"/>
      <c r="C566" s="75"/>
      <c r="D566" s="203"/>
      <c r="E566" s="204"/>
      <c r="F566" s="204"/>
      <c r="G566" s="204"/>
      <c r="H566" s="205"/>
      <c r="I566" s="93"/>
      <c r="J566" s="42"/>
    </row>
    <row r="567" spans="1:10" ht="12.75">
      <c r="A567" s="71"/>
      <c r="B567" s="69"/>
      <c r="C567" s="75"/>
      <c r="D567" s="203"/>
      <c r="E567" s="204"/>
      <c r="F567" s="204"/>
      <c r="G567" s="204"/>
      <c r="H567" s="205"/>
      <c r="I567" s="93"/>
      <c r="J567" s="42"/>
    </row>
    <row r="568" spans="1:10" ht="12.75">
      <c r="A568" s="71"/>
      <c r="B568" s="69"/>
      <c r="C568" s="75"/>
      <c r="D568" s="203"/>
      <c r="E568" s="204"/>
      <c r="F568" s="204"/>
      <c r="G568" s="204"/>
      <c r="H568" s="205"/>
      <c r="I568" s="93"/>
      <c r="J568" s="42"/>
    </row>
    <row r="569" spans="1:10" ht="12.75">
      <c r="A569" s="71"/>
      <c r="B569" s="69"/>
      <c r="C569" s="75"/>
      <c r="D569" s="203"/>
      <c r="E569" s="204"/>
      <c r="F569" s="204"/>
      <c r="G569" s="204"/>
      <c r="H569" s="205"/>
      <c r="I569" s="93"/>
      <c r="J569" s="42"/>
    </row>
    <row r="570" spans="1:10" ht="12.75">
      <c r="A570" s="71"/>
      <c r="B570" s="69"/>
      <c r="C570" s="75"/>
      <c r="D570" s="203"/>
      <c r="E570" s="204"/>
      <c r="F570" s="204"/>
      <c r="G570" s="204"/>
      <c r="H570" s="205"/>
      <c r="I570" s="93"/>
      <c r="J570" s="42"/>
    </row>
    <row r="571" spans="1:10" ht="12.75">
      <c r="A571" s="71"/>
      <c r="B571" s="69"/>
      <c r="C571" s="75"/>
      <c r="D571" s="203"/>
      <c r="E571" s="204"/>
      <c r="F571" s="204"/>
      <c r="G571" s="204"/>
      <c r="H571" s="205"/>
      <c r="I571" s="93"/>
      <c r="J571" s="42"/>
    </row>
    <row r="572" spans="1:10" ht="12.75">
      <c r="A572" s="71"/>
      <c r="B572" s="69"/>
      <c r="C572" s="75"/>
      <c r="D572" s="203"/>
      <c r="E572" s="204"/>
      <c r="F572" s="204"/>
      <c r="G572" s="204"/>
      <c r="H572" s="205"/>
      <c r="I572" s="93"/>
      <c r="J572" s="42"/>
    </row>
    <row r="573" spans="1:10" ht="12.75">
      <c r="A573" s="71"/>
      <c r="B573" s="69"/>
      <c r="C573" s="75"/>
      <c r="D573" s="203"/>
      <c r="E573" s="204"/>
      <c r="F573" s="204"/>
      <c r="G573" s="204"/>
      <c r="H573" s="205"/>
      <c r="I573" s="93"/>
      <c r="J573" s="42"/>
    </row>
    <row r="574" spans="1:10" ht="12.75">
      <c r="A574" s="71"/>
      <c r="B574" s="69"/>
      <c r="C574" s="75"/>
      <c r="D574" s="203"/>
      <c r="E574" s="204"/>
      <c r="F574" s="204"/>
      <c r="G574" s="204"/>
      <c r="H574" s="205"/>
      <c r="I574" s="93"/>
      <c r="J574" s="42"/>
    </row>
    <row r="575" spans="1:10" ht="12.75">
      <c r="A575" s="71"/>
      <c r="B575" s="69"/>
      <c r="C575" s="75"/>
      <c r="D575" s="203"/>
      <c r="E575" s="204"/>
      <c r="F575" s="204"/>
      <c r="G575" s="204"/>
      <c r="H575" s="205"/>
      <c r="I575" s="93"/>
      <c r="J575" s="42"/>
    </row>
    <row r="576" spans="1:10" ht="12.75">
      <c r="A576" s="71"/>
      <c r="B576" s="69"/>
      <c r="C576" s="75"/>
      <c r="D576" s="203"/>
      <c r="E576" s="204"/>
      <c r="F576" s="204"/>
      <c r="G576" s="204"/>
      <c r="H576" s="205"/>
      <c r="I576" s="93"/>
      <c r="J576" s="42"/>
    </row>
    <row r="577" spans="1:10" ht="12.75">
      <c r="A577" s="71"/>
      <c r="B577" s="69"/>
      <c r="C577" s="75"/>
      <c r="D577" s="203"/>
      <c r="E577" s="204"/>
      <c r="F577" s="204"/>
      <c r="G577" s="204"/>
      <c r="H577" s="205"/>
      <c r="I577" s="93"/>
      <c r="J577" s="42"/>
    </row>
    <row r="578" spans="1:10" ht="12.75">
      <c r="A578" s="71"/>
      <c r="B578" s="69"/>
      <c r="C578" s="75"/>
      <c r="D578" s="203"/>
      <c r="E578" s="204"/>
      <c r="F578" s="204"/>
      <c r="G578" s="204"/>
      <c r="H578" s="205"/>
      <c r="I578" s="93"/>
      <c r="J578" s="42"/>
    </row>
    <row r="579" spans="1:10" ht="12.75">
      <c r="A579" s="71"/>
      <c r="B579" s="69"/>
      <c r="C579" s="75"/>
      <c r="D579" s="203"/>
      <c r="E579" s="204"/>
      <c r="F579" s="204"/>
      <c r="G579" s="204"/>
      <c r="H579" s="205"/>
      <c r="I579" s="93"/>
      <c r="J579" s="42"/>
    </row>
    <row r="580" spans="1:10" ht="12.75">
      <c r="A580" s="71"/>
      <c r="B580" s="69"/>
      <c r="C580" s="75"/>
      <c r="D580" s="203"/>
      <c r="E580" s="204"/>
      <c r="F580" s="204"/>
      <c r="G580" s="204"/>
      <c r="H580" s="205"/>
      <c r="I580" s="93"/>
      <c r="J580" s="42"/>
    </row>
    <row r="581" spans="1:10" ht="12.75">
      <c r="A581" s="71"/>
      <c r="B581" s="69"/>
      <c r="C581" s="75"/>
      <c r="D581" s="203"/>
      <c r="E581" s="204"/>
      <c r="F581" s="204"/>
      <c r="G581" s="204"/>
      <c r="H581" s="205"/>
      <c r="I581" s="93"/>
      <c r="J581" s="42"/>
    </row>
    <row r="582" spans="1:10" ht="12.75">
      <c r="A582" s="71"/>
      <c r="B582" s="69"/>
      <c r="C582" s="75"/>
      <c r="D582" s="203"/>
      <c r="E582" s="204"/>
      <c r="F582" s="204"/>
      <c r="G582" s="204"/>
      <c r="H582" s="205"/>
      <c r="I582" s="93"/>
      <c r="J582" s="42"/>
    </row>
    <row r="583" spans="1:10" ht="12.75">
      <c r="A583" s="71"/>
      <c r="B583" s="69"/>
      <c r="C583" s="75"/>
      <c r="D583" s="203"/>
      <c r="E583" s="204"/>
      <c r="F583" s="204"/>
      <c r="G583" s="204"/>
      <c r="H583" s="205"/>
      <c r="I583" s="93"/>
      <c r="J583" s="42"/>
    </row>
    <row r="584" spans="1:10" ht="12.75">
      <c r="A584" s="71"/>
      <c r="B584" s="69"/>
      <c r="C584" s="75"/>
      <c r="D584" s="203"/>
      <c r="E584" s="204"/>
      <c r="F584" s="204"/>
      <c r="G584" s="204"/>
      <c r="H584" s="205"/>
      <c r="I584" s="93"/>
      <c r="J584" s="42"/>
    </row>
    <row r="585" spans="1:10" ht="12.75">
      <c r="A585" s="71"/>
      <c r="B585" s="69"/>
      <c r="C585" s="75"/>
      <c r="D585" s="203"/>
      <c r="E585" s="204"/>
      <c r="F585" s="204"/>
      <c r="G585" s="204"/>
      <c r="H585" s="205"/>
      <c r="I585" s="93"/>
      <c r="J585" s="42"/>
    </row>
    <row r="586" spans="1:10" ht="12.75">
      <c r="A586" s="71"/>
      <c r="B586" s="69"/>
      <c r="C586" s="75"/>
      <c r="D586" s="203"/>
      <c r="E586" s="204"/>
      <c r="F586" s="204"/>
      <c r="G586" s="204"/>
      <c r="H586" s="205"/>
      <c r="I586" s="93"/>
      <c r="J586" s="42"/>
    </row>
    <row r="587" spans="1:10" ht="12.75">
      <c r="A587" s="71"/>
      <c r="B587" s="69"/>
      <c r="C587" s="75"/>
      <c r="D587" s="203"/>
      <c r="E587" s="204"/>
      <c r="F587" s="204"/>
      <c r="G587" s="204"/>
      <c r="H587" s="205"/>
      <c r="I587" s="93"/>
      <c r="J587" s="42"/>
    </row>
    <row r="588" spans="1:10" ht="12.75">
      <c r="A588" s="71"/>
      <c r="B588" s="69"/>
      <c r="C588" s="75"/>
      <c r="D588" s="203"/>
      <c r="E588" s="204"/>
      <c r="F588" s="204"/>
      <c r="G588" s="204"/>
      <c r="H588" s="205"/>
      <c r="I588" s="93"/>
      <c r="J588" s="42"/>
    </row>
    <row r="589" spans="1:10" ht="12.75">
      <c r="A589" s="71"/>
      <c r="B589" s="69"/>
      <c r="C589" s="75"/>
      <c r="D589" s="203"/>
      <c r="E589" s="204"/>
      <c r="F589" s="204"/>
      <c r="G589" s="204"/>
      <c r="H589" s="205"/>
      <c r="I589" s="93"/>
      <c r="J589" s="42"/>
    </row>
    <row r="590" spans="1:10" ht="12.75">
      <c r="A590" s="71"/>
      <c r="B590" s="69"/>
      <c r="C590" s="75"/>
      <c r="D590" s="203"/>
      <c r="E590" s="204"/>
      <c r="F590" s="204"/>
      <c r="G590" s="204"/>
      <c r="H590" s="205"/>
      <c r="I590" s="93"/>
      <c r="J590" s="42"/>
    </row>
    <row r="591" spans="1:10" ht="12.75">
      <c r="A591" s="71"/>
      <c r="B591" s="69"/>
      <c r="C591" s="75"/>
      <c r="D591" s="203"/>
      <c r="E591" s="204"/>
      <c r="F591" s="204"/>
      <c r="G591" s="204"/>
      <c r="H591" s="205"/>
      <c r="I591" s="93"/>
      <c r="J591" s="42"/>
    </row>
    <row r="592" spans="1:10" ht="12.75">
      <c r="A592" s="71"/>
      <c r="B592" s="69"/>
      <c r="C592" s="75"/>
      <c r="D592" s="203"/>
      <c r="E592" s="204"/>
      <c r="F592" s="204"/>
      <c r="G592" s="204"/>
      <c r="H592" s="205"/>
      <c r="I592" s="93"/>
      <c r="J592" s="42"/>
    </row>
    <row r="593" spans="1:10" ht="12.75">
      <c r="A593" s="71"/>
      <c r="B593" s="69"/>
      <c r="C593" s="75"/>
      <c r="D593" s="203"/>
      <c r="E593" s="204"/>
      <c r="F593" s="204"/>
      <c r="G593" s="204"/>
      <c r="H593" s="205"/>
      <c r="I593" s="93"/>
      <c r="J593" s="42"/>
    </row>
    <row r="594" spans="1:10" ht="12.75">
      <c r="A594" s="71"/>
      <c r="B594" s="69"/>
      <c r="C594" s="75"/>
      <c r="D594" s="203"/>
      <c r="E594" s="204"/>
      <c r="F594" s="204"/>
      <c r="G594" s="204"/>
      <c r="H594" s="205"/>
      <c r="I594" s="93"/>
      <c r="J594" s="42"/>
    </row>
    <row r="595" spans="1:10" ht="12.75">
      <c r="A595" s="71"/>
      <c r="B595" s="69"/>
      <c r="C595" s="75"/>
      <c r="D595" s="203"/>
      <c r="E595" s="204"/>
      <c r="F595" s="204"/>
      <c r="G595" s="204"/>
      <c r="H595" s="205"/>
      <c r="I595" s="93"/>
      <c r="J595" s="42"/>
    </row>
    <row r="596" spans="1:10" ht="12.75">
      <c r="A596" s="71"/>
      <c r="B596" s="69"/>
      <c r="C596" s="75"/>
      <c r="D596" s="203"/>
      <c r="E596" s="204"/>
      <c r="F596" s="204"/>
      <c r="G596" s="204"/>
      <c r="H596" s="205"/>
      <c r="I596" s="93"/>
      <c r="J596" s="42"/>
    </row>
    <row r="597" spans="1:10" ht="12.75">
      <c r="A597" s="71"/>
      <c r="B597" s="69"/>
      <c r="C597" s="75"/>
      <c r="D597" s="203"/>
      <c r="E597" s="204"/>
      <c r="F597" s="204"/>
      <c r="G597" s="204"/>
      <c r="H597" s="205"/>
      <c r="I597" s="93"/>
      <c r="J597" s="42"/>
    </row>
    <row r="598" spans="1:10" ht="12.75">
      <c r="A598" s="71"/>
      <c r="B598" s="69"/>
      <c r="C598" s="75"/>
      <c r="D598" s="203"/>
      <c r="E598" s="204"/>
      <c r="F598" s="204"/>
      <c r="G598" s="204"/>
      <c r="H598" s="205"/>
      <c r="I598" s="93"/>
      <c r="J598" s="42"/>
    </row>
    <row r="599" spans="1:10" ht="12.75">
      <c r="A599" s="71"/>
      <c r="B599" s="69"/>
      <c r="C599" s="75"/>
      <c r="D599" s="203"/>
      <c r="E599" s="204"/>
      <c r="F599" s="204"/>
      <c r="G599" s="204"/>
      <c r="H599" s="205"/>
      <c r="I599" s="93"/>
      <c r="J599" s="42"/>
    </row>
    <row r="600" spans="1:10" ht="12.75">
      <c r="A600" s="71"/>
      <c r="B600" s="69"/>
      <c r="C600" s="75"/>
      <c r="D600" s="203"/>
      <c r="E600" s="204"/>
      <c r="F600" s="204"/>
      <c r="G600" s="204"/>
      <c r="H600" s="205"/>
      <c r="I600" s="93"/>
      <c r="J600" s="42"/>
    </row>
    <row r="601" spans="1:10" ht="12.75">
      <c r="A601" s="71"/>
      <c r="B601" s="69"/>
      <c r="C601" s="75"/>
      <c r="D601" s="203"/>
      <c r="E601" s="204"/>
      <c r="F601" s="204"/>
      <c r="G601" s="204"/>
      <c r="H601" s="205"/>
      <c r="I601" s="93"/>
      <c r="J601" s="42"/>
    </row>
    <row r="602" spans="1:10" ht="12.75">
      <c r="A602" s="71"/>
      <c r="B602" s="69"/>
      <c r="C602" s="75"/>
      <c r="D602" s="203"/>
      <c r="E602" s="204"/>
      <c r="F602" s="204"/>
      <c r="G602" s="204"/>
      <c r="H602" s="205"/>
      <c r="I602" s="93"/>
      <c r="J602" s="42"/>
    </row>
    <row r="603" spans="1:10" ht="12.75">
      <c r="A603" s="71"/>
      <c r="B603" s="69"/>
      <c r="C603" s="75"/>
      <c r="D603" s="203"/>
      <c r="E603" s="204"/>
      <c r="F603" s="204"/>
      <c r="G603" s="204"/>
      <c r="H603" s="205"/>
      <c r="I603" s="93"/>
      <c r="J603" s="42"/>
    </row>
    <row r="604" spans="1:10" ht="12.75">
      <c r="A604" s="71"/>
      <c r="B604" s="69"/>
      <c r="C604" s="75"/>
      <c r="D604" s="203"/>
      <c r="E604" s="204"/>
      <c r="F604" s="204"/>
      <c r="G604" s="204"/>
      <c r="H604" s="205"/>
      <c r="I604" s="93"/>
      <c r="J604" s="42"/>
    </row>
    <row r="605" spans="1:10" ht="12.75">
      <c r="A605" s="71"/>
      <c r="B605" s="69"/>
      <c r="C605" s="75"/>
      <c r="D605" s="203"/>
      <c r="E605" s="204"/>
      <c r="F605" s="204"/>
      <c r="G605" s="204"/>
      <c r="H605" s="205"/>
      <c r="I605" s="93"/>
      <c r="J605" s="42"/>
    </row>
    <row r="606" spans="1:10" ht="12.75">
      <c r="A606" s="71"/>
      <c r="B606" s="69"/>
      <c r="C606" s="75"/>
      <c r="D606" s="203"/>
      <c r="E606" s="204"/>
      <c r="F606" s="204"/>
      <c r="G606" s="204"/>
      <c r="H606" s="205"/>
      <c r="I606" s="93"/>
      <c r="J606" s="42"/>
    </row>
    <row r="607" spans="1:10" ht="12.75">
      <c r="A607" s="71"/>
      <c r="B607" s="69"/>
      <c r="C607" s="75"/>
      <c r="D607" s="203"/>
      <c r="E607" s="204"/>
      <c r="F607" s="204"/>
      <c r="G607" s="204"/>
      <c r="H607" s="205"/>
      <c r="I607" s="93"/>
      <c r="J607" s="42"/>
    </row>
    <row r="608" spans="1:10" ht="12.75">
      <c r="A608" s="71"/>
      <c r="B608" s="69"/>
      <c r="C608" s="75"/>
      <c r="D608" s="203"/>
      <c r="E608" s="204"/>
      <c r="F608" s="204"/>
      <c r="G608" s="204"/>
      <c r="H608" s="205"/>
      <c r="I608" s="93"/>
      <c r="J608" s="42"/>
    </row>
    <row r="609" spans="1:10" ht="12.75">
      <c r="A609" s="71"/>
      <c r="B609" s="69"/>
      <c r="C609" s="75"/>
      <c r="D609" s="203"/>
      <c r="E609" s="204"/>
      <c r="F609" s="204"/>
      <c r="G609" s="204"/>
      <c r="H609" s="205"/>
      <c r="I609" s="93"/>
      <c r="J609" s="42"/>
    </row>
    <row r="610" spans="1:10" ht="12.75">
      <c r="A610" s="71"/>
      <c r="B610" s="69"/>
      <c r="C610" s="75"/>
      <c r="D610" s="203"/>
      <c r="E610" s="204"/>
      <c r="F610" s="204"/>
      <c r="G610" s="204"/>
      <c r="H610" s="205"/>
      <c r="I610" s="93"/>
      <c r="J610" s="42"/>
    </row>
    <row r="611" spans="1:10" ht="12.75">
      <c r="A611" s="71"/>
      <c r="B611" s="69"/>
      <c r="C611" s="75"/>
      <c r="D611" s="203"/>
      <c r="E611" s="204"/>
      <c r="F611" s="204"/>
      <c r="G611" s="204"/>
      <c r="H611" s="205"/>
      <c r="I611" s="93"/>
      <c r="J611" s="42"/>
    </row>
    <row r="612" spans="1:10" ht="12.75">
      <c r="A612" s="71"/>
      <c r="B612" s="69"/>
      <c r="C612" s="75"/>
      <c r="D612" s="203"/>
      <c r="E612" s="204"/>
      <c r="F612" s="204"/>
      <c r="G612" s="204"/>
      <c r="H612" s="205"/>
      <c r="I612" s="93"/>
      <c r="J612" s="42"/>
    </row>
    <row r="613" spans="1:10" ht="12.75">
      <c r="A613" s="71"/>
      <c r="B613" s="69"/>
      <c r="C613" s="75"/>
      <c r="D613" s="203"/>
      <c r="E613" s="204"/>
      <c r="F613" s="204"/>
      <c r="G613" s="204"/>
      <c r="H613" s="205"/>
      <c r="I613" s="93"/>
      <c r="J613" s="42"/>
    </row>
    <row r="614" spans="1:10" ht="12.75">
      <c r="A614" s="71"/>
      <c r="B614" s="69"/>
      <c r="C614" s="75"/>
      <c r="D614" s="203"/>
      <c r="E614" s="204"/>
      <c r="F614" s="204"/>
      <c r="G614" s="204"/>
      <c r="H614" s="205"/>
      <c r="I614" s="93"/>
      <c r="J614" s="42"/>
    </row>
    <row r="615" spans="1:10" ht="12.75">
      <c r="A615" s="71"/>
      <c r="B615" s="69"/>
      <c r="C615" s="75"/>
      <c r="D615" s="203"/>
      <c r="E615" s="204"/>
      <c r="F615" s="204"/>
      <c r="G615" s="204"/>
      <c r="H615" s="205"/>
      <c r="I615" s="93"/>
      <c r="J615" s="42"/>
    </row>
    <row r="616" spans="1:10" ht="12.75">
      <c r="A616" s="71"/>
      <c r="B616" s="69"/>
      <c r="C616" s="75"/>
      <c r="D616" s="203"/>
      <c r="E616" s="204"/>
      <c r="F616" s="204"/>
      <c r="G616" s="204"/>
      <c r="H616" s="205"/>
      <c r="I616" s="93"/>
      <c r="J616" s="42"/>
    </row>
    <row r="617" spans="1:10" ht="12.75">
      <c r="A617" s="71"/>
      <c r="B617" s="69"/>
      <c r="C617" s="75"/>
      <c r="D617" s="203"/>
      <c r="E617" s="204"/>
      <c r="F617" s="204"/>
      <c r="G617" s="204"/>
      <c r="H617" s="205"/>
      <c r="I617" s="93"/>
      <c r="J617" s="42"/>
    </row>
    <row r="618" spans="1:10" ht="12.75">
      <c r="A618" s="71"/>
      <c r="B618" s="69"/>
      <c r="C618" s="75"/>
      <c r="D618" s="203"/>
      <c r="E618" s="204"/>
      <c r="F618" s="204"/>
      <c r="G618" s="204"/>
      <c r="H618" s="205"/>
      <c r="I618" s="93"/>
      <c r="J618" s="42"/>
    </row>
    <row r="619" spans="1:10" ht="12.75">
      <c r="A619" s="71"/>
      <c r="B619" s="69"/>
      <c r="C619" s="75"/>
      <c r="D619" s="203"/>
      <c r="E619" s="204"/>
      <c r="F619" s="204"/>
      <c r="G619" s="204"/>
      <c r="H619" s="205"/>
      <c r="I619" s="93"/>
      <c r="J619" s="42"/>
    </row>
    <row r="620" spans="1:10" ht="12.75">
      <c r="A620" s="71"/>
      <c r="B620" s="69"/>
      <c r="C620" s="75"/>
      <c r="D620" s="203"/>
      <c r="E620" s="204"/>
      <c r="F620" s="204"/>
      <c r="G620" s="204"/>
      <c r="H620" s="205"/>
      <c r="I620" s="93"/>
      <c r="J620" s="42"/>
    </row>
    <row r="621" spans="1:10" ht="12.75">
      <c r="A621" s="71"/>
      <c r="B621" s="69"/>
      <c r="C621" s="75"/>
      <c r="D621" s="203"/>
      <c r="E621" s="204"/>
      <c r="F621" s="204"/>
      <c r="G621" s="204"/>
      <c r="H621" s="205"/>
      <c r="I621" s="93"/>
      <c r="J621" s="42"/>
    </row>
    <row r="622" spans="1:10" ht="12.75">
      <c r="A622" s="71"/>
      <c r="B622" s="69"/>
      <c r="C622" s="75"/>
      <c r="D622" s="203"/>
      <c r="E622" s="204"/>
      <c r="F622" s="204"/>
      <c r="G622" s="204"/>
      <c r="H622" s="205"/>
      <c r="I622" s="93"/>
      <c r="J622" s="42"/>
    </row>
    <row r="623" spans="1:10" ht="12.75">
      <c r="A623" s="71"/>
      <c r="B623" s="69"/>
      <c r="C623" s="75"/>
      <c r="D623" s="203"/>
      <c r="E623" s="204"/>
      <c r="F623" s="204"/>
      <c r="G623" s="204"/>
      <c r="H623" s="205"/>
      <c r="I623" s="93"/>
      <c r="J623" s="42"/>
    </row>
    <row r="624" spans="1:10" ht="12.75">
      <c r="A624" s="71"/>
      <c r="B624" s="69"/>
      <c r="C624" s="75"/>
      <c r="D624" s="203"/>
      <c r="E624" s="204"/>
      <c r="F624" s="204"/>
      <c r="G624" s="204"/>
      <c r="H624" s="205"/>
      <c r="I624" s="93"/>
      <c r="J624" s="42"/>
    </row>
    <row r="625" spans="1:10" ht="12.75">
      <c r="A625" s="71"/>
      <c r="B625" s="69"/>
      <c r="C625" s="75"/>
      <c r="D625" s="203"/>
      <c r="E625" s="204"/>
      <c r="F625" s="204"/>
      <c r="G625" s="204"/>
      <c r="H625" s="205"/>
      <c r="I625" s="93"/>
      <c r="J625" s="42"/>
    </row>
    <row r="626" spans="1:10" ht="12.75">
      <c r="A626" s="71"/>
      <c r="B626" s="69"/>
      <c r="C626" s="75"/>
      <c r="D626" s="203"/>
      <c r="E626" s="204"/>
      <c r="F626" s="204"/>
      <c r="G626" s="204"/>
      <c r="H626" s="205"/>
      <c r="I626" s="93"/>
      <c r="J626" s="42"/>
    </row>
    <row r="627" spans="1:10" ht="12.75">
      <c r="A627" s="71"/>
      <c r="B627" s="69"/>
      <c r="C627" s="75"/>
      <c r="D627" s="203"/>
      <c r="E627" s="204"/>
      <c r="F627" s="204"/>
      <c r="G627" s="204"/>
      <c r="H627" s="205"/>
      <c r="I627" s="93"/>
      <c r="J627" s="42"/>
    </row>
    <row r="628" spans="1:10" ht="12.75">
      <c r="A628" s="71"/>
      <c r="B628" s="69"/>
      <c r="C628" s="75"/>
      <c r="D628" s="203"/>
      <c r="E628" s="204"/>
      <c r="F628" s="204"/>
      <c r="G628" s="204"/>
      <c r="H628" s="205"/>
      <c r="I628" s="93"/>
      <c r="J628" s="42"/>
    </row>
    <row r="629" spans="1:10" ht="12.75">
      <c r="A629" s="71"/>
      <c r="B629" s="69"/>
      <c r="C629" s="75"/>
      <c r="D629" s="203"/>
      <c r="E629" s="204"/>
      <c r="F629" s="204"/>
      <c r="G629" s="204"/>
      <c r="H629" s="205"/>
      <c r="I629" s="93"/>
      <c r="J629" s="42"/>
    </row>
    <row r="630" spans="1:10" ht="12.75">
      <c r="A630" s="71"/>
      <c r="B630" s="69"/>
      <c r="C630" s="75"/>
      <c r="D630" s="203"/>
      <c r="E630" s="204"/>
      <c r="F630" s="204"/>
      <c r="G630" s="204"/>
      <c r="H630" s="205"/>
      <c r="I630" s="93"/>
      <c r="J630" s="42"/>
    </row>
    <row r="631" spans="1:10" ht="12.75">
      <c r="A631" s="71"/>
      <c r="B631" s="69"/>
      <c r="C631" s="75"/>
      <c r="D631" s="203"/>
      <c r="E631" s="204"/>
      <c r="F631" s="204"/>
      <c r="G631" s="204"/>
      <c r="H631" s="205"/>
      <c r="I631" s="93"/>
      <c r="J631" s="42"/>
    </row>
    <row r="632" spans="1:10" ht="12.75">
      <c r="A632" s="71"/>
      <c r="B632" s="69"/>
      <c r="C632" s="75"/>
      <c r="D632" s="203"/>
      <c r="E632" s="204"/>
      <c r="F632" s="204"/>
      <c r="G632" s="204"/>
      <c r="H632" s="205"/>
      <c r="I632" s="93"/>
      <c r="J632" s="42"/>
    </row>
    <row r="633" spans="1:10" ht="12.75">
      <c r="A633" s="71"/>
      <c r="B633" s="69"/>
      <c r="C633" s="75"/>
      <c r="D633" s="203"/>
      <c r="E633" s="204"/>
      <c r="F633" s="204"/>
      <c r="G633" s="204"/>
      <c r="H633" s="205"/>
      <c r="I633" s="93"/>
      <c r="J633" s="42"/>
    </row>
    <row r="634" spans="1:10" ht="12.75">
      <c r="A634" s="71"/>
      <c r="B634" s="69"/>
      <c r="C634" s="75"/>
      <c r="D634" s="203"/>
      <c r="E634" s="204"/>
      <c r="F634" s="204"/>
      <c r="G634" s="204"/>
      <c r="H634" s="205"/>
      <c r="I634" s="93"/>
      <c r="J634" s="42"/>
    </row>
    <row r="635" spans="1:10" ht="12.75">
      <c r="A635" s="71"/>
      <c r="B635" s="69"/>
      <c r="C635" s="75"/>
      <c r="D635" s="203"/>
      <c r="E635" s="204"/>
      <c r="F635" s="204"/>
      <c r="G635" s="204"/>
      <c r="H635" s="205"/>
      <c r="I635" s="93"/>
      <c r="J635" s="42"/>
    </row>
    <row r="636" spans="1:10" ht="12.75">
      <c r="A636" s="71"/>
      <c r="B636" s="69"/>
      <c r="C636" s="75"/>
      <c r="D636" s="203"/>
      <c r="E636" s="204"/>
      <c r="F636" s="204"/>
      <c r="G636" s="204"/>
      <c r="H636" s="205"/>
      <c r="I636" s="93"/>
      <c r="J636" s="42"/>
    </row>
    <row r="637" spans="1:10" ht="12.75">
      <c r="A637" s="71"/>
      <c r="B637" s="69"/>
      <c r="C637" s="75"/>
      <c r="D637" s="203"/>
      <c r="E637" s="204"/>
      <c r="F637" s="204"/>
      <c r="G637" s="204"/>
      <c r="H637" s="205"/>
      <c r="I637" s="93"/>
      <c r="J637" s="42"/>
    </row>
    <row r="638" spans="1:10" ht="12.75">
      <c r="A638" s="71"/>
      <c r="B638" s="69"/>
      <c r="C638" s="75"/>
      <c r="D638" s="203"/>
      <c r="E638" s="204"/>
      <c r="F638" s="204"/>
      <c r="G638" s="204"/>
      <c r="H638" s="205"/>
      <c r="I638" s="93"/>
      <c r="J638" s="42"/>
    </row>
    <row r="639" spans="1:10" ht="12.75">
      <c r="A639" s="71"/>
      <c r="B639" s="69"/>
      <c r="C639" s="75"/>
      <c r="D639" s="203"/>
      <c r="E639" s="204"/>
      <c r="F639" s="204"/>
      <c r="G639" s="204"/>
      <c r="H639" s="205"/>
      <c r="I639" s="93"/>
      <c r="J639" s="42"/>
    </row>
    <row r="640" spans="1:10" ht="12.75">
      <c r="A640" s="71"/>
      <c r="B640" s="69"/>
      <c r="C640" s="75"/>
      <c r="D640" s="203"/>
      <c r="E640" s="204"/>
      <c r="F640" s="204"/>
      <c r="G640" s="204"/>
      <c r="H640" s="205"/>
      <c r="I640" s="93"/>
      <c r="J640" s="42"/>
    </row>
    <row r="641" spans="1:10" ht="12.75">
      <c r="A641" s="71"/>
      <c r="B641" s="69"/>
      <c r="C641" s="75"/>
      <c r="D641" s="203"/>
      <c r="E641" s="204"/>
      <c r="F641" s="204"/>
      <c r="G641" s="204"/>
      <c r="H641" s="205"/>
      <c r="I641" s="93"/>
      <c r="J641" s="42"/>
    </row>
    <row r="642" spans="1:10" ht="12.75">
      <c r="A642" s="71"/>
      <c r="B642" s="69"/>
      <c r="C642" s="75"/>
      <c r="D642" s="203"/>
      <c r="E642" s="204"/>
      <c r="F642" s="204"/>
      <c r="G642" s="204"/>
      <c r="H642" s="205"/>
      <c r="I642" s="93"/>
      <c r="J642" s="42"/>
    </row>
    <row r="643" spans="1:10" ht="12.75">
      <c r="A643" s="71"/>
      <c r="B643" s="69"/>
      <c r="C643" s="75"/>
      <c r="D643" s="203"/>
      <c r="E643" s="204"/>
      <c r="F643" s="204"/>
      <c r="G643" s="204"/>
      <c r="H643" s="205"/>
      <c r="I643" s="93"/>
      <c r="J643" s="42"/>
    </row>
    <row r="644" spans="1:10" ht="12.75">
      <c r="A644" s="71"/>
      <c r="B644" s="69"/>
      <c r="C644" s="75"/>
      <c r="D644" s="203"/>
      <c r="E644" s="204"/>
      <c r="F644" s="204"/>
      <c r="G644" s="204"/>
      <c r="H644" s="205"/>
      <c r="I644" s="93"/>
      <c r="J644" s="42"/>
    </row>
    <row r="645" spans="1:10" ht="12.75">
      <c r="A645" s="71"/>
      <c r="B645" s="69"/>
      <c r="C645" s="75"/>
      <c r="D645" s="203"/>
      <c r="E645" s="204"/>
      <c r="F645" s="204"/>
      <c r="G645" s="204"/>
      <c r="H645" s="205"/>
      <c r="I645" s="93"/>
      <c r="J645" s="42"/>
    </row>
    <row r="646" spans="1:10" ht="12.75">
      <c r="A646" s="71"/>
      <c r="B646" s="69"/>
      <c r="C646" s="75"/>
      <c r="D646" s="203"/>
      <c r="E646" s="204"/>
      <c r="F646" s="204"/>
      <c r="G646" s="204"/>
      <c r="H646" s="205"/>
      <c r="I646" s="93"/>
      <c r="J646" s="42"/>
    </row>
    <row r="647" spans="1:10" ht="12.75">
      <c r="A647" s="71"/>
      <c r="B647" s="69"/>
      <c r="C647" s="75"/>
      <c r="D647" s="203"/>
      <c r="E647" s="204"/>
      <c r="F647" s="204"/>
      <c r="G647" s="204"/>
      <c r="H647" s="205"/>
      <c r="I647" s="93"/>
      <c r="J647" s="42"/>
    </row>
    <row r="648" spans="1:10" ht="12.75">
      <c r="A648" s="71"/>
      <c r="B648" s="69"/>
      <c r="C648" s="75"/>
      <c r="D648" s="203"/>
      <c r="E648" s="204"/>
      <c r="F648" s="204"/>
      <c r="G648" s="204"/>
      <c r="H648" s="205"/>
      <c r="I648" s="93"/>
      <c r="J648" s="42"/>
    </row>
    <row r="649" spans="1:10" ht="12.75">
      <c r="A649" s="71"/>
      <c r="B649" s="69"/>
      <c r="C649" s="75"/>
      <c r="D649" s="203"/>
      <c r="E649" s="204"/>
      <c r="F649" s="204"/>
      <c r="G649" s="204"/>
      <c r="H649" s="205"/>
      <c r="I649" s="93"/>
      <c r="J649" s="42"/>
    </row>
    <row r="650" spans="1:10" ht="12.75">
      <c r="A650" s="71"/>
      <c r="B650" s="69"/>
      <c r="C650" s="75"/>
      <c r="D650" s="203"/>
      <c r="E650" s="204"/>
      <c r="F650" s="204"/>
      <c r="G650" s="204"/>
      <c r="H650" s="205"/>
      <c r="I650" s="93"/>
      <c r="J650" s="42"/>
    </row>
    <row r="651" spans="1:10" ht="12.75">
      <c r="A651" s="71"/>
      <c r="B651" s="69"/>
      <c r="C651" s="75"/>
      <c r="D651" s="203"/>
      <c r="E651" s="204"/>
      <c r="F651" s="204"/>
      <c r="G651" s="204"/>
      <c r="H651" s="205"/>
      <c r="I651" s="93"/>
      <c r="J651" s="42"/>
    </row>
    <row r="652" spans="1:10" ht="12.75">
      <c r="A652" s="71"/>
      <c r="B652" s="69"/>
      <c r="C652" s="75"/>
      <c r="D652" s="203"/>
      <c r="E652" s="204"/>
      <c r="F652" s="204"/>
      <c r="G652" s="204"/>
      <c r="H652" s="205"/>
      <c r="I652" s="93"/>
      <c r="J652" s="42"/>
    </row>
    <row r="653" spans="1:10" ht="12.75">
      <c r="A653" s="71"/>
      <c r="B653" s="69"/>
      <c r="C653" s="75"/>
      <c r="D653" s="203"/>
      <c r="E653" s="204"/>
      <c r="F653" s="204"/>
      <c r="G653" s="204"/>
      <c r="H653" s="205"/>
      <c r="I653" s="93"/>
      <c r="J653" s="42"/>
    </row>
    <row r="654" spans="1:10" ht="12.75">
      <c r="A654" s="71"/>
      <c r="B654" s="69"/>
      <c r="C654" s="75"/>
      <c r="D654" s="203"/>
      <c r="E654" s="204"/>
      <c r="F654" s="204"/>
      <c r="G654" s="204"/>
      <c r="H654" s="205"/>
      <c r="I654" s="93"/>
      <c r="J654" s="42"/>
    </row>
    <row r="655" spans="1:10" ht="12.75">
      <c r="A655" s="71"/>
      <c r="B655" s="69"/>
      <c r="C655" s="75"/>
      <c r="D655" s="203"/>
      <c r="E655" s="204"/>
      <c r="F655" s="204"/>
      <c r="G655" s="204"/>
      <c r="H655" s="205"/>
      <c r="I655" s="93"/>
      <c r="J655" s="42"/>
    </row>
    <row r="656" spans="1:10" ht="12.75">
      <c r="A656" s="71"/>
      <c r="B656" s="69"/>
      <c r="C656" s="75"/>
      <c r="D656" s="203"/>
      <c r="E656" s="204"/>
      <c r="F656" s="204"/>
      <c r="G656" s="204"/>
      <c r="H656" s="205"/>
      <c r="I656" s="93"/>
      <c r="J656" s="42"/>
    </row>
    <row r="657" spans="1:10" ht="12.75">
      <c r="A657" s="71"/>
      <c r="B657" s="69"/>
      <c r="C657" s="75"/>
      <c r="D657" s="203"/>
      <c r="E657" s="204"/>
      <c r="F657" s="204"/>
      <c r="G657" s="204"/>
      <c r="H657" s="205"/>
      <c r="I657" s="93"/>
      <c r="J657" s="42"/>
    </row>
    <row r="658" spans="1:10" ht="12.75">
      <c r="A658" s="71"/>
      <c r="B658" s="69"/>
      <c r="C658" s="75"/>
      <c r="D658" s="203"/>
      <c r="E658" s="204"/>
      <c r="F658" s="204"/>
      <c r="G658" s="204"/>
      <c r="H658" s="205"/>
      <c r="I658" s="93"/>
      <c r="J658" s="42"/>
    </row>
    <row r="659" spans="1:10" ht="12.75">
      <c r="A659" s="71"/>
      <c r="B659" s="69"/>
      <c r="C659" s="75"/>
      <c r="D659" s="203"/>
      <c r="E659" s="204"/>
      <c r="F659" s="204"/>
      <c r="G659" s="204"/>
      <c r="H659" s="205"/>
      <c r="I659" s="93"/>
      <c r="J659" s="42"/>
    </row>
    <row r="660" spans="1:10" ht="12.75">
      <c r="A660" s="71"/>
      <c r="B660" s="69"/>
      <c r="C660" s="75"/>
      <c r="D660" s="203"/>
      <c r="E660" s="204"/>
      <c r="F660" s="204"/>
      <c r="G660" s="204"/>
      <c r="H660" s="205"/>
      <c r="I660" s="93"/>
      <c r="J660" s="42"/>
    </row>
    <row r="661" spans="1:10" ht="12.75">
      <c r="A661" s="71"/>
      <c r="B661" s="69"/>
      <c r="C661" s="75"/>
      <c r="D661" s="203"/>
      <c r="E661" s="204"/>
      <c r="F661" s="204"/>
      <c r="G661" s="204"/>
      <c r="H661" s="205"/>
      <c r="I661" s="93"/>
      <c r="J661" s="42"/>
    </row>
    <row r="662" spans="1:10" ht="12.75">
      <c r="A662" s="71"/>
      <c r="B662" s="69"/>
      <c r="C662" s="75"/>
      <c r="D662" s="203"/>
      <c r="E662" s="204"/>
      <c r="F662" s="204"/>
      <c r="G662" s="204"/>
      <c r="H662" s="205"/>
      <c r="I662" s="93"/>
      <c r="J662" s="42"/>
    </row>
    <row r="663" spans="1:10" ht="12.75">
      <c r="A663" s="71"/>
      <c r="B663" s="69"/>
      <c r="C663" s="75"/>
      <c r="D663" s="203"/>
      <c r="E663" s="204"/>
      <c r="F663" s="204"/>
      <c r="G663" s="204"/>
      <c r="H663" s="205"/>
      <c r="I663" s="93"/>
      <c r="J663" s="42"/>
    </row>
    <row r="664" spans="1:10" ht="12.75">
      <c r="A664" s="71"/>
      <c r="B664" s="69"/>
      <c r="C664" s="75"/>
      <c r="D664" s="203"/>
      <c r="E664" s="204"/>
      <c r="F664" s="204"/>
      <c r="G664" s="204"/>
      <c r="H664" s="205"/>
      <c r="I664" s="93"/>
      <c r="J664" s="42"/>
    </row>
    <row r="665" spans="1:10" ht="12.75">
      <c r="A665" s="71"/>
      <c r="B665" s="69"/>
      <c r="C665" s="75"/>
      <c r="D665" s="203"/>
      <c r="E665" s="204"/>
      <c r="F665" s="204"/>
      <c r="G665" s="204"/>
      <c r="H665" s="205"/>
      <c r="I665" s="93"/>
      <c r="J665" s="42"/>
    </row>
    <row r="666" spans="1:10" ht="12.75">
      <c r="A666" s="71"/>
      <c r="B666" s="69"/>
      <c r="C666" s="75"/>
      <c r="D666" s="203"/>
      <c r="E666" s="204"/>
      <c r="F666" s="204"/>
      <c r="G666" s="204"/>
      <c r="H666" s="205"/>
      <c r="I666" s="93"/>
      <c r="J666" s="42"/>
    </row>
    <row r="667" spans="1:10" ht="12.75">
      <c r="A667" s="71"/>
      <c r="B667" s="69"/>
      <c r="C667" s="75"/>
      <c r="D667" s="203"/>
      <c r="E667" s="204"/>
      <c r="F667" s="204"/>
      <c r="G667" s="204"/>
      <c r="H667" s="205"/>
      <c r="I667" s="93"/>
      <c r="J667" s="42"/>
    </row>
    <row r="668" spans="1:10" ht="12.75">
      <c r="A668" s="71"/>
      <c r="B668" s="69"/>
      <c r="C668" s="75"/>
      <c r="D668" s="203"/>
      <c r="E668" s="204"/>
      <c r="F668" s="204"/>
      <c r="G668" s="204"/>
      <c r="H668" s="205"/>
      <c r="I668" s="93"/>
      <c r="J668" s="42"/>
    </row>
    <row r="669" spans="1:10" ht="12.75">
      <c r="A669" s="71"/>
      <c r="B669" s="69"/>
      <c r="C669" s="75"/>
      <c r="D669" s="203"/>
      <c r="E669" s="204"/>
      <c r="F669" s="204"/>
      <c r="G669" s="204"/>
      <c r="H669" s="205"/>
      <c r="I669" s="93"/>
      <c r="J669" s="42"/>
    </row>
    <row r="670" spans="1:10" ht="12.75">
      <c r="A670" s="71"/>
      <c r="B670" s="69"/>
      <c r="C670" s="75"/>
      <c r="D670" s="203"/>
      <c r="E670" s="204"/>
      <c r="F670" s="204"/>
      <c r="G670" s="204"/>
      <c r="H670" s="205"/>
      <c r="I670" s="93"/>
      <c r="J670" s="42"/>
    </row>
    <row r="671" spans="1:10" ht="12.75">
      <c r="A671" s="71"/>
      <c r="B671" s="69"/>
      <c r="C671" s="75"/>
      <c r="D671" s="203"/>
      <c r="E671" s="204"/>
      <c r="F671" s="204"/>
      <c r="G671" s="204"/>
      <c r="H671" s="205"/>
      <c r="I671" s="93"/>
      <c r="J671" s="42"/>
    </row>
    <row r="672" spans="1:10" ht="12.75">
      <c r="A672" s="71"/>
      <c r="B672" s="69"/>
      <c r="C672" s="75"/>
      <c r="D672" s="203"/>
      <c r="E672" s="204"/>
      <c r="F672" s="204"/>
      <c r="G672" s="204"/>
      <c r="H672" s="205"/>
      <c r="I672" s="93"/>
      <c r="J672" s="42"/>
    </row>
    <row r="673" spans="1:10" ht="12.75">
      <c r="A673" s="71"/>
      <c r="B673" s="69"/>
      <c r="C673" s="75"/>
      <c r="D673" s="203"/>
      <c r="E673" s="204"/>
      <c r="F673" s="204"/>
      <c r="G673" s="204"/>
      <c r="H673" s="205"/>
      <c r="I673" s="93"/>
      <c r="J673" s="42"/>
    </row>
    <row r="674" spans="1:10" ht="12.75">
      <c r="A674" s="71"/>
      <c r="B674" s="69"/>
      <c r="C674" s="75"/>
      <c r="D674" s="203"/>
      <c r="E674" s="204"/>
      <c r="F674" s="204"/>
      <c r="G674" s="204"/>
      <c r="H674" s="205"/>
      <c r="I674" s="93"/>
      <c r="J674" s="42"/>
    </row>
    <row r="675" spans="1:10" ht="12.75">
      <c r="A675" s="71"/>
      <c r="B675" s="69"/>
      <c r="C675" s="75"/>
      <c r="D675" s="203"/>
      <c r="E675" s="204"/>
      <c r="F675" s="204"/>
      <c r="G675" s="204"/>
      <c r="H675" s="205"/>
      <c r="I675" s="93"/>
      <c r="J675" s="42"/>
    </row>
    <row r="676" spans="1:10" ht="12.75">
      <c r="A676" s="71"/>
      <c r="B676" s="69"/>
      <c r="C676" s="75"/>
      <c r="D676" s="203"/>
      <c r="E676" s="204"/>
      <c r="F676" s="204"/>
      <c r="G676" s="204"/>
      <c r="H676" s="205"/>
      <c r="I676" s="93"/>
      <c r="J676" s="42"/>
    </row>
    <row r="677" spans="1:10" ht="12.75">
      <c r="A677" s="71"/>
      <c r="B677" s="69"/>
      <c r="C677" s="75"/>
      <c r="D677" s="203"/>
      <c r="E677" s="204"/>
      <c r="F677" s="204"/>
      <c r="G677" s="204"/>
      <c r="H677" s="205"/>
      <c r="I677" s="93"/>
      <c r="J677" s="42"/>
    </row>
    <row r="678" spans="1:10" ht="12.75">
      <c r="A678" s="71"/>
      <c r="B678" s="69"/>
      <c r="C678" s="75"/>
      <c r="D678" s="203"/>
      <c r="E678" s="204"/>
      <c r="F678" s="204"/>
      <c r="G678" s="204"/>
      <c r="H678" s="205"/>
      <c r="I678" s="93"/>
      <c r="J678" s="42"/>
    </row>
    <row r="679" spans="1:10" ht="12.75">
      <c r="A679" s="71"/>
      <c r="B679" s="69"/>
      <c r="C679" s="75"/>
      <c r="D679" s="203"/>
      <c r="E679" s="204"/>
      <c r="F679" s="204"/>
      <c r="G679" s="204"/>
      <c r="H679" s="205"/>
      <c r="I679" s="93"/>
      <c r="J679" s="42"/>
    </row>
    <row r="680" spans="1:10" ht="12.75">
      <c r="A680" s="71"/>
      <c r="B680" s="69"/>
      <c r="C680" s="75"/>
      <c r="D680" s="203"/>
      <c r="E680" s="204"/>
      <c r="F680" s="204"/>
      <c r="G680" s="204"/>
      <c r="H680" s="205"/>
      <c r="I680" s="93"/>
      <c r="J680" s="42"/>
    </row>
    <row r="681" spans="1:10" ht="12.75">
      <c r="A681" s="71"/>
      <c r="B681" s="69"/>
      <c r="C681" s="75"/>
      <c r="D681" s="203"/>
      <c r="E681" s="204"/>
      <c r="F681" s="204"/>
      <c r="G681" s="204"/>
      <c r="H681" s="205"/>
      <c r="I681" s="93"/>
      <c r="J681" s="42"/>
    </row>
    <row r="682" spans="1:10" ht="12.75">
      <c r="A682" s="71"/>
      <c r="B682" s="69"/>
      <c r="C682" s="75"/>
      <c r="D682" s="203"/>
      <c r="E682" s="204"/>
      <c r="F682" s="204"/>
      <c r="G682" s="204"/>
      <c r="H682" s="205"/>
      <c r="I682" s="93"/>
      <c r="J682" s="42"/>
    </row>
    <row r="683" spans="1:10" ht="12.75">
      <c r="A683" s="71"/>
      <c r="B683" s="69"/>
      <c r="C683" s="75"/>
      <c r="D683" s="203"/>
      <c r="E683" s="204"/>
      <c r="F683" s="204"/>
      <c r="G683" s="204"/>
      <c r="H683" s="205"/>
      <c r="I683" s="93"/>
      <c r="J683" s="42"/>
    </row>
    <row r="684" spans="1:10" ht="12.75">
      <c r="A684" s="71"/>
      <c r="B684" s="69"/>
      <c r="C684" s="75"/>
      <c r="D684" s="203"/>
      <c r="E684" s="204"/>
      <c r="F684" s="204"/>
      <c r="G684" s="204"/>
      <c r="H684" s="205"/>
      <c r="I684" s="93"/>
      <c r="J684" s="42"/>
    </row>
    <row r="685" spans="1:10" ht="12.75">
      <c r="A685" s="71"/>
      <c r="B685" s="69"/>
      <c r="C685" s="75"/>
      <c r="D685" s="203"/>
      <c r="E685" s="204"/>
      <c r="F685" s="204"/>
      <c r="G685" s="204"/>
      <c r="H685" s="205"/>
      <c r="I685" s="93"/>
      <c r="J685" s="42"/>
    </row>
    <row r="686" spans="1:10" ht="12.75">
      <c r="A686" s="71"/>
      <c r="B686" s="69"/>
      <c r="C686" s="75"/>
      <c r="D686" s="203"/>
      <c r="E686" s="204"/>
      <c r="F686" s="204"/>
      <c r="G686" s="204"/>
      <c r="H686" s="205"/>
      <c r="I686" s="93"/>
      <c r="J686" s="42"/>
    </row>
    <row r="687" spans="1:10" ht="12.75">
      <c r="A687" s="71"/>
      <c r="B687" s="69"/>
      <c r="C687" s="75"/>
      <c r="D687" s="203"/>
      <c r="E687" s="204"/>
      <c r="F687" s="204"/>
      <c r="G687" s="204"/>
      <c r="H687" s="205"/>
      <c r="I687" s="93"/>
      <c r="J687" s="42"/>
    </row>
    <row r="688" spans="1:10" ht="12.75">
      <c r="A688" s="71"/>
      <c r="B688" s="69"/>
      <c r="C688" s="75"/>
      <c r="D688" s="203"/>
      <c r="E688" s="204"/>
      <c r="F688" s="204"/>
      <c r="G688" s="204"/>
      <c r="H688" s="205"/>
      <c r="I688" s="93"/>
      <c r="J688" s="42"/>
    </row>
    <row r="689" spans="1:10" ht="12.75">
      <c r="A689" s="71"/>
      <c r="B689" s="69"/>
      <c r="C689" s="75"/>
      <c r="D689" s="203"/>
      <c r="E689" s="204"/>
      <c r="F689" s="204"/>
      <c r="G689" s="204"/>
      <c r="H689" s="205"/>
      <c r="I689" s="93"/>
      <c r="J689" s="42"/>
    </row>
    <row r="690" spans="1:10" ht="12.75">
      <c r="A690" s="71"/>
      <c r="B690" s="69"/>
      <c r="C690" s="75"/>
      <c r="D690" s="203"/>
      <c r="E690" s="204"/>
      <c r="F690" s="204"/>
      <c r="G690" s="204"/>
      <c r="H690" s="205"/>
      <c r="I690" s="93"/>
      <c r="J690" s="42"/>
    </row>
    <row r="691" spans="1:10" ht="12.75">
      <c r="A691" s="71"/>
      <c r="B691" s="69"/>
      <c r="C691" s="75"/>
      <c r="D691" s="203"/>
      <c r="E691" s="204"/>
      <c r="F691" s="204"/>
      <c r="G691" s="204"/>
      <c r="H691" s="205"/>
      <c r="I691" s="93"/>
      <c r="J691" s="42"/>
    </row>
    <row r="692" spans="1:10" ht="12.75">
      <c r="A692" s="71"/>
      <c r="B692" s="69"/>
      <c r="C692" s="75"/>
      <c r="D692" s="203"/>
      <c r="E692" s="204"/>
      <c r="F692" s="204"/>
      <c r="G692" s="204"/>
      <c r="H692" s="205"/>
      <c r="I692" s="93"/>
      <c r="J692" s="42"/>
    </row>
    <row r="693" spans="1:10" ht="12.75">
      <c r="A693" s="71"/>
      <c r="B693" s="69"/>
      <c r="C693" s="75"/>
      <c r="D693" s="203"/>
      <c r="E693" s="204"/>
      <c r="F693" s="204"/>
      <c r="G693" s="204"/>
      <c r="H693" s="205"/>
      <c r="I693" s="93"/>
      <c r="J693" s="42"/>
    </row>
    <row r="694" spans="1:10" ht="12.75">
      <c r="A694" s="71"/>
      <c r="B694" s="69"/>
      <c r="C694" s="75"/>
      <c r="D694" s="203"/>
      <c r="E694" s="204"/>
      <c r="F694" s="204"/>
      <c r="G694" s="204"/>
      <c r="H694" s="205"/>
      <c r="I694" s="93"/>
      <c r="J694" s="42"/>
    </row>
    <row r="695" spans="1:10" ht="12.75">
      <c r="A695" s="71"/>
      <c r="B695" s="69"/>
      <c r="C695" s="75"/>
      <c r="D695" s="203"/>
      <c r="E695" s="204"/>
      <c r="F695" s="204"/>
      <c r="G695" s="204"/>
      <c r="H695" s="205"/>
      <c r="I695" s="93"/>
      <c r="J695" s="42"/>
    </row>
    <row r="696" spans="1:10" ht="12.75">
      <c r="A696" s="71"/>
      <c r="B696" s="69"/>
      <c r="C696" s="75"/>
      <c r="D696" s="203"/>
      <c r="E696" s="204"/>
      <c r="F696" s="204"/>
      <c r="G696" s="204"/>
      <c r="H696" s="205"/>
      <c r="I696" s="93"/>
      <c r="J696" s="42"/>
    </row>
    <row r="697" spans="1:10" ht="12.75">
      <c r="A697" s="71"/>
      <c r="B697" s="69"/>
      <c r="C697" s="75"/>
      <c r="D697" s="203"/>
      <c r="E697" s="204"/>
      <c r="F697" s="204"/>
      <c r="G697" s="204"/>
      <c r="H697" s="205"/>
      <c r="I697" s="93"/>
      <c r="J697" s="42"/>
    </row>
    <row r="698" spans="1:10" ht="12.75">
      <c r="A698" s="71"/>
      <c r="B698" s="69"/>
      <c r="C698" s="75"/>
      <c r="D698" s="203"/>
      <c r="E698" s="204"/>
      <c r="F698" s="204"/>
      <c r="G698" s="204"/>
      <c r="H698" s="205"/>
      <c r="I698" s="93"/>
      <c r="J698" s="42"/>
    </row>
    <row r="699" spans="1:10" ht="12.75">
      <c r="A699" s="71"/>
      <c r="B699" s="69"/>
      <c r="C699" s="75"/>
      <c r="D699" s="203"/>
      <c r="E699" s="204"/>
      <c r="F699" s="204"/>
      <c r="G699" s="204"/>
      <c r="H699" s="205"/>
      <c r="I699" s="93"/>
      <c r="J699" s="42"/>
    </row>
    <row r="700" spans="1:10" ht="12.75">
      <c r="A700" s="71"/>
      <c r="B700" s="69"/>
      <c r="C700" s="75"/>
      <c r="D700" s="203"/>
      <c r="E700" s="204"/>
      <c r="F700" s="204"/>
      <c r="G700" s="204"/>
      <c r="H700" s="205"/>
      <c r="I700" s="93"/>
      <c r="J700" s="42"/>
    </row>
    <row r="701" spans="1:10" ht="12.75">
      <c r="A701" s="71"/>
      <c r="B701" s="69"/>
      <c r="C701" s="75"/>
      <c r="D701" s="203"/>
      <c r="E701" s="204"/>
      <c r="F701" s="204"/>
      <c r="G701" s="204"/>
      <c r="H701" s="205"/>
      <c r="I701" s="93"/>
      <c r="J701" s="42"/>
    </row>
    <row r="702" spans="1:10" ht="12.75">
      <c r="A702" s="71"/>
      <c r="B702" s="69"/>
      <c r="C702" s="75"/>
      <c r="D702" s="203"/>
      <c r="E702" s="204"/>
      <c r="F702" s="204"/>
      <c r="G702" s="204"/>
      <c r="H702" s="205"/>
      <c r="I702" s="93"/>
      <c r="J702" s="42"/>
    </row>
    <row r="703" spans="1:10" ht="12.75">
      <c r="A703" s="71"/>
      <c r="B703" s="69"/>
      <c r="C703" s="75"/>
      <c r="D703" s="203"/>
      <c r="E703" s="204"/>
      <c r="F703" s="204"/>
      <c r="G703" s="204"/>
      <c r="H703" s="205"/>
      <c r="I703" s="93"/>
      <c r="J703" s="42"/>
    </row>
    <row r="704" spans="1:10" ht="12.75">
      <c r="A704" s="71"/>
      <c r="B704" s="69"/>
      <c r="C704" s="75"/>
      <c r="D704" s="203"/>
      <c r="E704" s="204"/>
      <c r="F704" s="204"/>
      <c r="G704" s="204"/>
      <c r="H704" s="205"/>
      <c r="I704" s="93"/>
      <c r="J704" s="42"/>
    </row>
    <row r="705" spans="1:10" ht="12.75">
      <c r="A705" s="71"/>
      <c r="B705" s="69"/>
      <c r="C705" s="75"/>
      <c r="D705" s="203"/>
      <c r="E705" s="204"/>
      <c r="F705" s="204"/>
      <c r="G705" s="204"/>
      <c r="H705" s="205"/>
      <c r="I705" s="93"/>
      <c r="J705" s="42"/>
    </row>
    <row r="706" spans="1:10" ht="12.75">
      <c r="A706" s="71"/>
      <c r="B706" s="69"/>
      <c r="C706" s="75"/>
      <c r="D706" s="203"/>
      <c r="E706" s="204"/>
      <c r="F706" s="204"/>
      <c r="G706" s="204"/>
      <c r="H706" s="205"/>
      <c r="I706" s="93"/>
      <c r="J706" s="42"/>
    </row>
    <row r="707" spans="1:10" ht="12.75">
      <c r="A707" s="71"/>
      <c r="B707" s="69"/>
      <c r="C707" s="75"/>
      <c r="D707" s="203"/>
      <c r="E707" s="204"/>
      <c r="F707" s="204"/>
      <c r="G707" s="204"/>
      <c r="H707" s="205"/>
      <c r="I707" s="93"/>
      <c r="J707" s="42"/>
    </row>
    <row r="708" spans="1:10" ht="12.75">
      <c r="A708" s="71"/>
      <c r="B708" s="69"/>
      <c r="C708" s="75"/>
      <c r="D708" s="203"/>
      <c r="E708" s="204"/>
      <c r="F708" s="204"/>
      <c r="G708" s="204"/>
      <c r="H708" s="205"/>
      <c r="I708" s="93"/>
      <c r="J708" s="42"/>
    </row>
    <row r="709" spans="1:10" ht="12.75">
      <c r="A709" s="71"/>
      <c r="B709" s="69"/>
      <c r="C709" s="75"/>
      <c r="D709" s="203"/>
      <c r="E709" s="204"/>
      <c r="F709" s="204"/>
      <c r="G709" s="204"/>
      <c r="H709" s="205"/>
      <c r="I709" s="93"/>
      <c r="J709" s="42"/>
    </row>
    <row r="710" spans="1:10" ht="12.75">
      <c r="A710" s="71"/>
      <c r="B710" s="69"/>
      <c r="C710" s="75"/>
      <c r="D710" s="203"/>
      <c r="E710" s="204"/>
      <c r="F710" s="204"/>
      <c r="G710" s="204"/>
      <c r="H710" s="205"/>
      <c r="I710" s="93"/>
      <c r="J710" s="42"/>
    </row>
    <row r="711" spans="1:10" ht="12.75">
      <c r="A711" s="71"/>
      <c r="B711" s="69"/>
      <c r="C711" s="75"/>
      <c r="D711" s="203"/>
      <c r="E711" s="204"/>
      <c r="F711" s="204"/>
      <c r="G711" s="204"/>
      <c r="H711" s="205"/>
      <c r="I711" s="93"/>
      <c r="J711" s="42"/>
    </row>
    <row r="712" spans="1:10" ht="12.75">
      <c r="A712" s="71"/>
      <c r="B712" s="69"/>
      <c r="C712" s="75"/>
      <c r="D712" s="203"/>
      <c r="E712" s="204"/>
      <c r="F712" s="204"/>
      <c r="G712" s="204"/>
      <c r="H712" s="205"/>
      <c r="I712" s="93"/>
      <c r="J712" s="42"/>
    </row>
    <row r="713" spans="1:10" ht="12.75">
      <c r="A713" s="71"/>
      <c r="B713" s="69"/>
      <c r="C713" s="75"/>
      <c r="D713" s="203"/>
      <c r="E713" s="204"/>
      <c r="F713" s="204"/>
      <c r="G713" s="204"/>
      <c r="H713" s="205"/>
      <c r="I713" s="93"/>
      <c r="J713" s="42"/>
    </row>
    <row r="714" spans="1:10" ht="12.75">
      <c r="A714" s="71"/>
      <c r="B714" s="69"/>
      <c r="C714" s="75"/>
      <c r="D714" s="203"/>
      <c r="E714" s="204"/>
      <c r="F714" s="204"/>
      <c r="G714" s="204"/>
      <c r="H714" s="205"/>
      <c r="I714" s="93"/>
      <c r="J714" s="42"/>
    </row>
    <row r="715" spans="1:10" ht="12.75">
      <c r="A715" s="71"/>
      <c r="B715" s="69"/>
      <c r="C715" s="75"/>
      <c r="D715" s="203"/>
      <c r="E715" s="204"/>
      <c r="F715" s="204"/>
      <c r="G715" s="204"/>
      <c r="H715" s="205"/>
      <c r="I715" s="93"/>
      <c r="J715" s="42"/>
    </row>
    <row r="716" spans="1:10" ht="12.75">
      <c r="A716" s="71"/>
      <c r="B716" s="69"/>
      <c r="C716" s="75"/>
      <c r="D716" s="203"/>
      <c r="E716" s="204"/>
      <c r="F716" s="204"/>
      <c r="G716" s="204"/>
      <c r="H716" s="205"/>
      <c r="I716" s="93"/>
      <c r="J716" s="42"/>
    </row>
    <row r="717" spans="1:10" ht="12.75">
      <c r="A717" s="71"/>
      <c r="B717" s="69"/>
      <c r="C717" s="75"/>
      <c r="D717" s="203"/>
      <c r="E717" s="204"/>
      <c r="F717" s="204"/>
      <c r="G717" s="204"/>
      <c r="H717" s="205"/>
      <c r="I717" s="93"/>
      <c r="J717" s="42"/>
    </row>
    <row r="718" spans="1:10" ht="12.75">
      <c r="A718" s="71"/>
      <c r="B718" s="69"/>
      <c r="C718" s="75"/>
      <c r="D718" s="203"/>
      <c r="E718" s="204"/>
      <c r="F718" s="204"/>
      <c r="G718" s="204"/>
      <c r="H718" s="205"/>
      <c r="I718" s="93"/>
      <c r="J718" s="42"/>
    </row>
    <row r="719" spans="1:10" ht="12.75">
      <c r="A719" s="71"/>
      <c r="B719" s="69"/>
      <c r="C719" s="75"/>
      <c r="D719" s="203"/>
      <c r="E719" s="204"/>
      <c r="F719" s="204"/>
      <c r="G719" s="204"/>
      <c r="H719" s="205"/>
      <c r="I719" s="93"/>
      <c r="J719" s="42"/>
    </row>
    <row r="720" spans="1:10" ht="12.75">
      <c r="A720" s="71"/>
      <c r="B720" s="69"/>
      <c r="C720" s="75"/>
      <c r="D720" s="203"/>
      <c r="E720" s="204"/>
      <c r="F720" s="204"/>
      <c r="G720" s="204"/>
      <c r="H720" s="205"/>
      <c r="I720" s="93"/>
      <c r="J720" s="42"/>
    </row>
    <row r="721" spans="1:10" ht="12.75">
      <c r="A721" s="71"/>
      <c r="B721" s="69"/>
      <c r="C721" s="75"/>
      <c r="D721" s="203"/>
      <c r="E721" s="204"/>
      <c r="F721" s="204"/>
      <c r="G721" s="204"/>
      <c r="H721" s="205"/>
      <c r="I721" s="93"/>
      <c r="J721" s="42"/>
    </row>
    <row r="722" spans="1:10" ht="12.75">
      <c r="A722" s="71"/>
      <c r="B722" s="69"/>
      <c r="C722" s="75"/>
      <c r="D722" s="203"/>
      <c r="E722" s="204"/>
      <c r="F722" s="204"/>
      <c r="G722" s="204"/>
      <c r="H722" s="205"/>
      <c r="I722" s="93"/>
      <c r="J722" s="42"/>
    </row>
    <row r="723" spans="1:10" ht="12.75">
      <c r="A723" s="71"/>
      <c r="B723" s="69"/>
      <c r="C723" s="75"/>
      <c r="D723" s="203"/>
      <c r="E723" s="204"/>
      <c r="F723" s="204"/>
      <c r="G723" s="204"/>
      <c r="H723" s="205"/>
      <c r="I723" s="93"/>
      <c r="J723" s="42"/>
    </row>
    <row r="724" spans="1:10" ht="12.75">
      <c r="A724" s="71"/>
      <c r="B724" s="69"/>
      <c r="C724" s="75"/>
      <c r="D724" s="203"/>
      <c r="E724" s="204"/>
      <c r="F724" s="204"/>
      <c r="G724" s="204"/>
      <c r="H724" s="205"/>
      <c r="I724" s="93"/>
      <c r="J724" s="42"/>
    </row>
    <row r="725" spans="1:10" ht="12.75">
      <c r="A725" s="71"/>
      <c r="B725" s="69"/>
      <c r="C725" s="75"/>
      <c r="D725" s="203"/>
      <c r="E725" s="204"/>
      <c r="F725" s="204"/>
      <c r="G725" s="204"/>
      <c r="H725" s="205"/>
      <c r="I725" s="93"/>
      <c r="J725" s="42"/>
    </row>
    <row r="726" spans="1:10" ht="12.75">
      <c r="A726" s="71"/>
      <c r="B726" s="69"/>
      <c r="C726" s="75"/>
      <c r="D726" s="203"/>
      <c r="E726" s="204"/>
      <c r="F726" s="204"/>
      <c r="G726" s="204"/>
      <c r="H726" s="205"/>
      <c r="I726" s="93"/>
      <c r="J726" s="42"/>
    </row>
    <row r="727" spans="1:10" ht="12.75">
      <c r="A727" s="71"/>
      <c r="B727" s="69"/>
      <c r="C727" s="75"/>
      <c r="D727" s="203"/>
      <c r="E727" s="204"/>
      <c r="F727" s="204"/>
      <c r="G727" s="204"/>
      <c r="H727" s="205"/>
      <c r="I727" s="93"/>
      <c r="J727" s="42"/>
    </row>
    <row r="728" spans="1:10" ht="12.75">
      <c r="A728" s="71"/>
      <c r="B728" s="69"/>
      <c r="C728" s="75"/>
      <c r="D728" s="203"/>
      <c r="E728" s="204"/>
      <c r="F728" s="204"/>
      <c r="G728" s="204"/>
      <c r="H728" s="205"/>
      <c r="I728" s="93"/>
      <c r="J728" s="42"/>
    </row>
    <row r="729" spans="1:10" ht="12.75">
      <c r="A729" s="71"/>
      <c r="B729" s="69"/>
      <c r="C729" s="75"/>
      <c r="D729" s="203"/>
      <c r="E729" s="204"/>
      <c r="F729" s="204"/>
      <c r="G729" s="204"/>
      <c r="H729" s="205"/>
      <c r="I729" s="93"/>
      <c r="J729" s="42"/>
    </row>
    <row r="730" spans="1:10" ht="12.75">
      <c r="A730" s="71"/>
      <c r="B730" s="69"/>
      <c r="C730" s="75"/>
      <c r="D730" s="203"/>
      <c r="E730" s="204"/>
      <c r="F730" s="204"/>
      <c r="G730" s="204"/>
      <c r="H730" s="205"/>
      <c r="I730" s="93"/>
      <c r="J730" s="42"/>
    </row>
    <row r="731" spans="1:10" ht="12.75">
      <c r="A731" s="71"/>
      <c r="B731" s="69"/>
      <c r="C731" s="75"/>
      <c r="D731" s="203"/>
      <c r="E731" s="204"/>
      <c r="F731" s="204"/>
      <c r="G731" s="204"/>
      <c r="H731" s="205"/>
      <c r="I731" s="93"/>
      <c r="J731" s="42"/>
    </row>
    <row r="732" spans="1:10" ht="12.75">
      <c r="A732" s="71"/>
      <c r="B732" s="69"/>
      <c r="C732" s="75"/>
      <c r="D732" s="203"/>
      <c r="E732" s="204"/>
      <c r="F732" s="204"/>
      <c r="G732" s="204"/>
      <c r="H732" s="205"/>
      <c r="I732" s="93"/>
      <c r="J732" s="42"/>
    </row>
    <row r="733" spans="1:10" ht="12.75">
      <c r="A733" s="71"/>
      <c r="B733" s="69"/>
      <c r="C733" s="75"/>
      <c r="D733" s="203"/>
      <c r="E733" s="204"/>
      <c r="F733" s="204"/>
      <c r="G733" s="204"/>
      <c r="H733" s="205"/>
      <c r="I733" s="93"/>
      <c r="J733" s="42"/>
    </row>
    <row r="734" spans="1:10" ht="12.75">
      <c r="A734" s="71"/>
      <c r="B734" s="69"/>
      <c r="C734" s="75"/>
      <c r="D734" s="203"/>
      <c r="E734" s="204"/>
      <c r="F734" s="204"/>
      <c r="G734" s="204"/>
      <c r="H734" s="205"/>
      <c r="I734" s="93"/>
      <c r="J734" s="42"/>
    </row>
    <row r="735" spans="1:10" ht="12.75">
      <c r="A735" s="71"/>
      <c r="B735" s="69"/>
      <c r="C735" s="75"/>
      <c r="D735" s="203"/>
      <c r="E735" s="204"/>
      <c r="F735" s="204"/>
      <c r="G735" s="204"/>
      <c r="H735" s="205"/>
      <c r="I735" s="93"/>
      <c r="J735" s="42"/>
    </row>
    <row r="736" spans="1:10" ht="12.75">
      <c r="A736" s="71"/>
      <c r="B736" s="69"/>
      <c r="C736" s="75"/>
      <c r="D736" s="203"/>
      <c r="E736" s="204"/>
      <c r="F736" s="204"/>
      <c r="G736" s="204"/>
      <c r="H736" s="205"/>
      <c r="I736" s="93"/>
      <c r="J736" s="42"/>
    </row>
    <row r="737" spans="1:10" ht="12.75">
      <c r="A737" s="71"/>
      <c r="B737" s="69"/>
      <c r="C737" s="75"/>
      <c r="D737" s="203"/>
      <c r="E737" s="204"/>
      <c r="F737" s="204"/>
      <c r="G737" s="204"/>
      <c r="H737" s="205"/>
      <c r="I737" s="93"/>
      <c r="J737" s="42"/>
    </row>
    <row r="738" spans="1:10" ht="12.75">
      <c r="A738" s="71"/>
      <c r="B738" s="69"/>
      <c r="C738" s="75"/>
      <c r="D738" s="203"/>
      <c r="E738" s="204"/>
      <c r="F738" s="204"/>
      <c r="G738" s="204"/>
      <c r="H738" s="205"/>
      <c r="I738" s="93"/>
      <c r="J738" s="42"/>
    </row>
    <row r="739" spans="1:10" ht="12.75">
      <c r="A739" s="71"/>
      <c r="B739" s="69"/>
      <c r="C739" s="75"/>
      <c r="D739" s="203"/>
      <c r="E739" s="204"/>
      <c r="F739" s="204"/>
      <c r="G739" s="204"/>
      <c r="H739" s="205"/>
      <c r="I739" s="93"/>
      <c r="J739" s="42"/>
    </row>
    <row r="740" spans="1:10" ht="12.75">
      <c r="A740" s="71"/>
      <c r="B740" s="69"/>
      <c r="C740" s="75"/>
      <c r="D740" s="203"/>
      <c r="E740" s="204"/>
      <c r="F740" s="204"/>
      <c r="G740" s="204"/>
      <c r="H740" s="205"/>
      <c r="I740" s="93"/>
      <c r="J740" s="42"/>
    </row>
    <row r="741" spans="1:10" ht="12.75">
      <c r="A741" s="71"/>
      <c r="B741" s="69"/>
      <c r="C741" s="75"/>
      <c r="D741" s="203"/>
      <c r="E741" s="204"/>
      <c r="F741" s="204"/>
      <c r="G741" s="204"/>
      <c r="H741" s="205"/>
      <c r="I741" s="93"/>
      <c r="J741" s="42"/>
    </row>
    <row r="742" spans="1:10" ht="12.75">
      <c r="A742" s="71"/>
      <c r="B742" s="69"/>
      <c r="C742" s="75"/>
      <c r="D742" s="203"/>
      <c r="E742" s="204"/>
      <c r="F742" s="204"/>
      <c r="G742" s="204"/>
      <c r="H742" s="205"/>
      <c r="I742" s="93"/>
      <c r="J742" s="42"/>
    </row>
    <row r="743" spans="1:10" ht="12.75">
      <c r="A743" s="71"/>
      <c r="B743" s="69"/>
      <c r="C743" s="75"/>
      <c r="D743" s="203"/>
      <c r="E743" s="204"/>
      <c r="F743" s="204"/>
      <c r="G743" s="204"/>
      <c r="H743" s="205"/>
      <c r="I743" s="93"/>
      <c r="J743" s="42"/>
    </row>
    <row r="744" spans="1:10" ht="12.75">
      <c r="A744" s="71"/>
      <c r="B744" s="69"/>
      <c r="C744" s="75"/>
      <c r="D744" s="203"/>
      <c r="E744" s="204"/>
      <c r="F744" s="204"/>
      <c r="G744" s="204"/>
      <c r="H744" s="205"/>
      <c r="I744" s="93"/>
      <c r="J744" s="42"/>
    </row>
    <row r="745" spans="1:10" ht="12.75">
      <c r="A745" s="71"/>
      <c r="B745" s="69"/>
      <c r="C745" s="75"/>
      <c r="D745" s="203"/>
      <c r="E745" s="204"/>
      <c r="F745" s="204"/>
      <c r="G745" s="204"/>
      <c r="H745" s="205"/>
      <c r="I745" s="93"/>
      <c r="J745" s="42"/>
    </row>
    <row r="746" spans="1:10" ht="12.75">
      <c r="A746" s="71"/>
      <c r="B746" s="69"/>
      <c r="C746" s="75"/>
      <c r="D746" s="203"/>
      <c r="E746" s="204"/>
      <c r="F746" s="204"/>
      <c r="G746" s="204"/>
      <c r="H746" s="205"/>
      <c r="I746" s="93"/>
      <c r="J746" s="42"/>
    </row>
    <row r="747" spans="1:10" ht="12.75">
      <c r="A747" s="71"/>
      <c r="B747" s="69"/>
      <c r="C747" s="75"/>
      <c r="D747" s="203"/>
      <c r="E747" s="204"/>
      <c r="F747" s="204"/>
      <c r="G747" s="204"/>
      <c r="H747" s="205"/>
      <c r="I747" s="93"/>
      <c r="J747" s="42"/>
    </row>
    <row r="748" spans="1:10" ht="12.75">
      <c r="A748" s="71"/>
      <c r="B748" s="69"/>
      <c r="C748" s="75"/>
      <c r="D748" s="203"/>
      <c r="E748" s="204"/>
      <c r="F748" s="204"/>
      <c r="G748" s="204"/>
      <c r="H748" s="205"/>
      <c r="I748" s="93"/>
      <c r="J748" s="42"/>
    </row>
    <row r="749" spans="1:10" ht="12.75">
      <c r="A749" s="71"/>
      <c r="B749" s="69"/>
      <c r="C749" s="75"/>
      <c r="D749" s="203"/>
      <c r="E749" s="204"/>
      <c r="F749" s="204"/>
      <c r="G749" s="204"/>
      <c r="H749" s="205"/>
      <c r="I749" s="93"/>
      <c r="J749" s="42"/>
    </row>
    <row r="750" spans="1:10" ht="12.75">
      <c r="A750" s="71"/>
      <c r="B750" s="69"/>
      <c r="C750" s="75"/>
      <c r="D750" s="203"/>
      <c r="E750" s="204"/>
      <c r="F750" s="204"/>
      <c r="G750" s="204"/>
      <c r="H750" s="205"/>
      <c r="I750" s="93"/>
      <c r="J750" s="42"/>
    </row>
    <row r="751" spans="1:10" ht="12.75">
      <c r="A751" s="71"/>
      <c r="B751" s="69"/>
      <c r="C751" s="75"/>
      <c r="D751" s="203"/>
      <c r="E751" s="204"/>
      <c r="F751" s="204"/>
      <c r="G751" s="204"/>
      <c r="H751" s="205"/>
      <c r="I751" s="93"/>
      <c r="J751" s="42"/>
    </row>
    <row r="752" spans="1:10" ht="12.75">
      <c r="A752" s="71"/>
      <c r="B752" s="69"/>
      <c r="C752" s="75"/>
      <c r="D752" s="203"/>
      <c r="E752" s="204"/>
      <c r="F752" s="204"/>
      <c r="G752" s="204"/>
      <c r="H752" s="205"/>
      <c r="I752" s="93"/>
      <c r="J752" s="42"/>
    </row>
    <row r="753" spans="1:10" ht="12.75">
      <c r="A753" s="71"/>
      <c r="B753" s="69"/>
      <c r="C753" s="75"/>
      <c r="D753" s="203"/>
      <c r="E753" s="204"/>
      <c r="F753" s="204"/>
      <c r="G753" s="204"/>
      <c r="H753" s="205"/>
      <c r="I753" s="93"/>
      <c r="J753" s="42"/>
    </row>
    <row r="754" spans="1:10" ht="12.75">
      <c r="A754" s="71"/>
      <c r="B754" s="69"/>
      <c r="C754" s="75"/>
      <c r="D754" s="203"/>
      <c r="E754" s="204"/>
      <c r="F754" s="204"/>
      <c r="G754" s="204"/>
      <c r="H754" s="205"/>
      <c r="I754" s="93"/>
      <c r="J754" s="42"/>
    </row>
    <row r="755" spans="1:10" ht="12.75">
      <c r="A755" s="71"/>
      <c r="B755" s="69"/>
      <c r="C755" s="75"/>
      <c r="D755" s="203"/>
      <c r="E755" s="204"/>
      <c r="F755" s="204"/>
      <c r="G755" s="204"/>
      <c r="H755" s="205"/>
      <c r="I755" s="93"/>
      <c r="J755" s="42"/>
    </row>
    <row r="756" spans="1:10" ht="12.75">
      <c r="A756" s="71"/>
      <c r="B756" s="69"/>
      <c r="C756" s="75"/>
      <c r="D756" s="203"/>
      <c r="E756" s="204"/>
      <c r="F756" s="204"/>
      <c r="G756" s="204"/>
      <c r="H756" s="205"/>
      <c r="I756" s="93"/>
      <c r="J756" s="42"/>
    </row>
    <row r="757" spans="1:10" ht="12.75">
      <c r="A757" s="71"/>
      <c r="B757" s="69"/>
      <c r="C757" s="75"/>
      <c r="D757" s="203"/>
      <c r="E757" s="204"/>
      <c r="F757" s="204"/>
      <c r="G757" s="204"/>
      <c r="H757" s="205"/>
      <c r="I757" s="93"/>
      <c r="J757" s="42"/>
    </row>
    <row r="758" spans="1:10" ht="12.75">
      <c r="A758" s="71"/>
      <c r="B758" s="69"/>
      <c r="C758" s="75"/>
      <c r="D758" s="203"/>
      <c r="E758" s="204"/>
      <c r="F758" s="204"/>
      <c r="G758" s="204"/>
      <c r="H758" s="205"/>
      <c r="I758" s="93"/>
      <c r="J758" s="42"/>
    </row>
    <row r="759" spans="1:10" ht="12.75">
      <c r="A759" s="71"/>
      <c r="B759" s="69"/>
      <c r="C759" s="75"/>
      <c r="D759" s="203"/>
      <c r="E759" s="204"/>
      <c r="F759" s="204"/>
      <c r="G759" s="204"/>
      <c r="H759" s="205"/>
      <c r="I759" s="93"/>
      <c r="J759" s="42"/>
    </row>
    <row r="760" spans="1:10" ht="12.75">
      <c r="A760" s="71"/>
      <c r="B760" s="69"/>
      <c r="C760" s="75"/>
      <c r="D760" s="203"/>
      <c r="E760" s="204"/>
      <c r="F760" s="204"/>
      <c r="G760" s="204"/>
      <c r="H760" s="205"/>
      <c r="I760" s="93"/>
      <c r="J760" s="42"/>
    </row>
    <row r="761" spans="1:10" ht="12.75">
      <c r="A761" s="71"/>
      <c r="B761" s="69"/>
      <c r="C761" s="75"/>
      <c r="D761" s="203"/>
      <c r="E761" s="204"/>
      <c r="F761" s="204"/>
      <c r="G761" s="204"/>
      <c r="H761" s="205"/>
      <c r="I761" s="93"/>
      <c r="J761" s="42"/>
    </row>
    <row r="762" spans="1:10" ht="12.75">
      <c r="A762" s="71"/>
      <c r="B762" s="69"/>
      <c r="C762" s="75"/>
      <c r="D762" s="203"/>
      <c r="E762" s="204"/>
      <c r="F762" s="204"/>
      <c r="G762" s="204"/>
      <c r="H762" s="205"/>
      <c r="I762" s="93"/>
      <c r="J762" s="42"/>
    </row>
    <row r="763" spans="1:10" ht="12.75">
      <c r="A763" s="71"/>
      <c r="B763" s="69"/>
      <c r="C763" s="75"/>
      <c r="D763" s="203"/>
      <c r="E763" s="204"/>
      <c r="F763" s="204"/>
      <c r="G763" s="204"/>
      <c r="H763" s="205"/>
      <c r="I763" s="93"/>
      <c r="J763" s="42"/>
    </row>
    <row r="764" spans="1:10" ht="12.75">
      <c r="A764" s="71"/>
      <c r="B764" s="69"/>
      <c r="C764" s="75"/>
      <c r="D764" s="203"/>
      <c r="E764" s="204"/>
      <c r="F764" s="204"/>
      <c r="G764" s="204"/>
      <c r="H764" s="205"/>
      <c r="I764" s="93"/>
      <c r="J764" s="42"/>
    </row>
    <row r="765" spans="1:10" ht="12.75">
      <c r="A765" s="71"/>
      <c r="B765" s="69"/>
      <c r="C765" s="75"/>
      <c r="D765" s="203"/>
      <c r="E765" s="204"/>
      <c r="F765" s="204"/>
      <c r="G765" s="204"/>
      <c r="H765" s="205"/>
      <c r="I765" s="93"/>
      <c r="J765" s="42"/>
    </row>
    <row r="766" spans="1:10" ht="12.75">
      <c r="A766" s="71"/>
      <c r="B766" s="69"/>
      <c r="C766" s="75"/>
      <c r="D766" s="203"/>
      <c r="E766" s="204"/>
      <c r="F766" s="204"/>
      <c r="G766" s="204"/>
      <c r="H766" s="205"/>
      <c r="I766" s="93"/>
      <c r="J766" s="42"/>
    </row>
    <row r="767" spans="1:10" ht="12.75">
      <c r="A767" s="71"/>
      <c r="B767" s="69"/>
      <c r="C767" s="75"/>
      <c r="D767" s="203"/>
      <c r="E767" s="204"/>
      <c r="F767" s="204"/>
      <c r="G767" s="204"/>
      <c r="H767" s="205"/>
      <c r="I767" s="93"/>
      <c r="J767" s="42"/>
    </row>
    <row r="768" spans="1:10" ht="12.75">
      <c r="A768" s="71"/>
      <c r="B768" s="69"/>
      <c r="C768" s="75"/>
      <c r="D768" s="203"/>
      <c r="E768" s="204"/>
      <c r="F768" s="204"/>
      <c r="G768" s="204"/>
      <c r="H768" s="205"/>
      <c r="I768" s="93"/>
      <c r="J768" s="42"/>
    </row>
    <row r="769" spans="1:10" ht="12.75">
      <c r="A769" s="71"/>
      <c r="B769" s="69"/>
      <c r="C769" s="75"/>
      <c r="D769" s="203"/>
      <c r="E769" s="204"/>
      <c r="F769" s="204"/>
      <c r="G769" s="204"/>
      <c r="H769" s="205"/>
      <c r="I769" s="93"/>
      <c r="J769" s="42"/>
    </row>
    <row r="770" spans="1:10" ht="12.75">
      <c r="A770" s="71"/>
      <c r="B770" s="69"/>
      <c r="C770" s="75"/>
      <c r="D770" s="203"/>
      <c r="E770" s="204"/>
      <c r="F770" s="204"/>
      <c r="G770" s="204"/>
      <c r="H770" s="205"/>
      <c r="I770" s="93"/>
      <c r="J770" s="42"/>
    </row>
    <row r="771" spans="1:10" ht="12.75">
      <c r="A771" s="71"/>
      <c r="B771" s="69"/>
      <c r="C771" s="75"/>
      <c r="D771" s="203"/>
      <c r="E771" s="204"/>
      <c r="F771" s="204"/>
      <c r="G771" s="204"/>
      <c r="H771" s="205"/>
      <c r="I771" s="93"/>
      <c r="J771" s="42"/>
    </row>
    <row r="772" spans="1:10" ht="12.75">
      <c r="A772" s="71"/>
      <c r="B772" s="69"/>
      <c r="C772" s="75"/>
      <c r="D772" s="203"/>
      <c r="E772" s="204"/>
      <c r="F772" s="204"/>
      <c r="G772" s="204"/>
      <c r="H772" s="205"/>
      <c r="I772" s="93"/>
      <c r="J772" s="42"/>
    </row>
    <row r="773" spans="1:10" ht="12.75">
      <c r="A773" s="71"/>
      <c r="B773" s="69"/>
      <c r="C773" s="75"/>
      <c r="D773" s="203"/>
      <c r="E773" s="204"/>
      <c r="F773" s="204"/>
      <c r="G773" s="204"/>
      <c r="H773" s="205"/>
      <c r="I773" s="93"/>
      <c r="J773" s="42"/>
    </row>
    <row r="774" spans="1:10" ht="12.75">
      <c r="A774" s="71"/>
      <c r="B774" s="69"/>
      <c r="C774" s="75"/>
      <c r="D774" s="203"/>
      <c r="E774" s="204"/>
      <c r="F774" s="204"/>
      <c r="G774" s="204"/>
      <c r="H774" s="205"/>
      <c r="I774" s="93"/>
      <c r="J774" s="42"/>
    </row>
    <row r="775" spans="1:10" ht="12.75">
      <c r="A775" s="71"/>
      <c r="B775" s="69"/>
      <c r="C775" s="75"/>
      <c r="D775" s="203"/>
      <c r="E775" s="204"/>
      <c r="F775" s="204"/>
      <c r="G775" s="204"/>
      <c r="H775" s="205"/>
      <c r="I775" s="93"/>
      <c r="J775" s="42"/>
    </row>
    <row r="776" spans="1:10" ht="12.75">
      <c r="A776" s="71"/>
      <c r="B776" s="69"/>
      <c r="C776" s="75"/>
      <c r="D776" s="203"/>
      <c r="E776" s="204"/>
      <c r="F776" s="204"/>
      <c r="G776" s="204"/>
      <c r="H776" s="205"/>
      <c r="I776" s="93"/>
      <c r="J776" s="42"/>
    </row>
    <row r="777" spans="1:10" ht="12.75">
      <c r="A777" s="71"/>
      <c r="B777" s="69"/>
      <c r="C777" s="75"/>
      <c r="D777" s="203"/>
      <c r="E777" s="204"/>
      <c r="F777" s="204"/>
      <c r="G777" s="204"/>
      <c r="H777" s="205"/>
      <c r="I777" s="93"/>
      <c r="J777" s="42"/>
    </row>
    <row r="778" spans="1:10" ht="12.75">
      <c r="A778" s="71"/>
      <c r="B778" s="69"/>
      <c r="C778" s="75"/>
      <c r="D778" s="203"/>
      <c r="E778" s="204"/>
      <c r="F778" s="204"/>
      <c r="G778" s="204"/>
      <c r="H778" s="205"/>
      <c r="I778" s="93"/>
      <c r="J778" s="42"/>
    </row>
    <row r="779" spans="1:10" ht="12.75">
      <c r="A779" s="71"/>
      <c r="B779" s="69"/>
      <c r="C779" s="75"/>
      <c r="D779" s="203"/>
      <c r="E779" s="204"/>
      <c r="F779" s="204"/>
      <c r="G779" s="204"/>
      <c r="H779" s="205"/>
      <c r="I779" s="93"/>
      <c r="J779" s="42"/>
    </row>
    <row r="780" spans="1:10" ht="12.75">
      <c r="A780" s="71"/>
      <c r="B780" s="69"/>
      <c r="C780" s="75"/>
      <c r="D780" s="203"/>
      <c r="E780" s="204"/>
      <c r="F780" s="204"/>
      <c r="G780" s="204"/>
      <c r="H780" s="205"/>
      <c r="I780" s="93"/>
      <c r="J780" s="42"/>
    </row>
    <row r="781" spans="1:10" ht="12.75">
      <c r="A781" s="71"/>
      <c r="B781" s="69"/>
      <c r="C781" s="75"/>
      <c r="D781" s="203"/>
      <c r="E781" s="204"/>
      <c r="F781" s="204"/>
      <c r="G781" s="204"/>
      <c r="H781" s="205"/>
      <c r="I781" s="93"/>
      <c r="J781" s="42"/>
    </row>
    <row r="782" spans="1:10" ht="12.75">
      <c r="A782" s="71"/>
      <c r="B782" s="69"/>
      <c r="C782" s="75"/>
      <c r="D782" s="203"/>
      <c r="E782" s="204"/>
      <c r="F782" s="204"/>
      <c r="G782" s="204"/>
      <c r="H782" s="205"/>
      <c r="I782" s="93"/>
      <c r="J782" s="42"/>
    </row>
    <row r="783" spans="1:10" ht="12.75">
      <c r="A783" s="71"/>
      <c r="B783" s="69"/>
      <c r="C783" s="75"/>
      <c r="D783" s="203"/>
      <c r="E783" s="204"/>
      <c r="F783" s="204"/>
      <c r="G783" s="204"/>
      <c r="H783" s="205"/>
      <c r="I783" s="93"/>
      <c r="J783" s="42"/>
    </row>
    <row r="784" spans="1:10" ht="12.75">
      <c r="A784" s="71"/>
      <c r="B784" s="69"/>
      <c r="C784" s="75"/>
      <c r="D784" s="203"/>
      <c r="E784" s="204"/>
      <c r="F784" s="204"/>
      <c r="G784" s="204"/>
      <c r="H784" s="205"/>
      <c r="I784" s="93"/>
      <c r="J784" s="42"/>
    </row>
    <row r="785" spans="1:10" ht="12.75">
      <c r="A785" s="71"/>
      <c r="B785" s="69"/>
      <c r="C785" s="75"/>
      <c r="D785" s="203"/>
      <c r="E785" s="204"/>
      <c r="F785" s="204"/>
      <c r="G785" s="204"/>
      <c r="H785" s="205"/>
      <c r="I785" s="93"/>
      <c r="J785" s="42"/>
    </row>
    <row r="786" spans="1:10" ht="12.75">
      <c r="A786" s="71"/>
      <c r="B786" s="69"/>
      <c r="C786" s="75"/>
      <c r="D786" s="203"/>
      <c r="E786" s="204"/>
      <c r="F786" s="204"/>
      <c r="G786" s="204"/>
      <c r="H786" s="205"/>
      <c r="I786" s="93"/>
      <c r="J786" s="42"/>
    </row>
    <row r="787" spans="1:10" ht="12.75">
      <c r="A787" s="71"/>
      <c r="B787" s="69"/>
      <c r="C787" s="75"/>
      <c r="D787" s="203"/>
      <c r="E787" s="204"/>
      <c r="F787" s="204"/>
      <c r="G787" s="204"/>
      <c r="H787" s="205"/>
      <c r="I787" s="93"/>
      <c r="J787" s="42"/>
    </row>
    <row r="788" spans="1:10" ht="12.75">
      <c r="A788" s="71"/>
      <c r="B788" s="69"/>
      <c r="C788" s="75"/>
      <c r="D788" s="203"/>
      <c r="E788" s="204"/>
      <c r="F788" s="204"/>
      <c r="G788" s="204"/>
      <c r="H788" s="205"/>
      <c r="I788" s="93"/>
      <c r="J788" s="42"/>
    </row>
    <row r="789" spans="1:10" ht="12.75">
      <c r="A789" s="71"/>
      <c r="B789" s="69"/>
      <c r="C789" s="75"/>
      <c r="D789" s="203"/>
      <c r="E789" s="204"/>
      <c r="F789" s="204"/>
      <c r="G789" s="204"/>
      <c r="H789" s="205"/>
      <c r="I789" s="93"/>
      <c r="J789" s="42"/>
    </row>
    <row r="790" spans="1:10" ht="12.75">
      <c r="A790" s="71"/>
      <c r="B790" s="69"/>
      <c r="C790" s="75"/>
      <c r="D790" s="203"/>
      <c r="E790" s="204"/>
      <c r="F790" s="204"/>
      <c r="G790" s="204"/>
      <c r="H790" s="205"/>
      <c r="I790" s="93"/>
      <c r="J790" s="42"/>
    </row>
    <row r="791" spans="1:10" ht="12.75">
      <c r="A791" s="71"/>
      <c r="B791" s="69"/>
      <c r="C791" s="75"/>
      <c r="D791" s="203"/>
      <c r="E791" s="204"/>
      <c r="F791" s="204"/>
      <c r="G791" s="204"/>
      <c r="H791" s="205"/>
      <c r="I791" s="93"/>
      <c r="J791" s="42"/>
    </row>
    <row r="792" spans="1:10" ht="12.75">
      <c r="A792" s="71"/>
      <c r="B792" s="69"/>
      <c r="C792" s="75"/>
      <c r="D792" s="203"/>
      <c r="E792" s="204"/>
      <c r="F792" s="204"/>
      <c r="G792" s="204"/>
      <c r="H792" s="205"/>
      <c r="I792" s="93"/>
      <c r="J792" s="42"/>
    </row>
    <row r="793" spans="1:10" ht="12.75">
      <c r="A793" s="71"/>
      <c r="B793" s="69"/>
      <c r="C793" s="75"/>
      <c r="D793" s="203"/>
      <c r="E793" s="204"/>
      <c r="F793" s="204"/>
      <c r="G793" s="204"/>
      <c r="H793" s="205"/>
      <c r="I793" s="93"/>
      <c r="J793" s="42"/>
    </row>
    <row r="794" spans="1:10" ht="12.75">
      <c r="A794" s="71"/>
      <c r="B794" s="69"/>
      <c r="C794" s="75"/>
      <c r="D794" s="203"/>
      <c r="E794" s="204"/>
      <c r="F794" s="204"/>
      <c r="G794" s="204"/>
      <c r="H794" s="205"/>
      <c r="I794" s="93"/>
      <c r="J794" s="42"/>
    </row>
    <row r="795" spans="1:10" ht="12.75">
      <c r="A795" s="71"/>
      <c r="B795" s="69"/>
      <c r="C795" s="75"/>
      <c r="D795" s="203"/>
      <c r="E795" s="204"/>
      <c r="F795" s="204"/>
      <c r="G795" s="204"/>
      <c r="H795" s="205"/>
      <c r="I795" s="93"/>
      <c r="J795" s="42"/>
    </row>
    <row r="796" spans="1:10" ht="12.75">
      <c r="A796" s="71"/>
      <c r="B796" s="69"/>
      <c r="C796" s="75"/>
      <c r="D796" s="203"/>
      <c r="E796" s="204"/>
      <c r="F796" s="204"/>
      <c r="G796" s="204"/>
      <c r="H796" s="205"/>
      <c r="I796" s="93"/>
      <c r="J796" s="42"/>
    </row>
    <row r="797" spans="1:10" ht="12.75">
      <c r="A797" s="71"/>
      <c r="B797" s="69"/>
      <c r="C797" s="75"/>
      <c r="D797" s="203"/>
      <c r="E797" s="204"/>
      <c r="F797" s="204"/>
      <c r="G797" s="204"/>
      <c r="H797" s="205"/>
      <c r="I797" s="93"/>
      <c r="J797" s="42"/>
    </row>
    <row r="798" spans="1:10" ht="12.75">
      <c r="A798" s="71"/>
      <c r="B798" s="69"/>
      <c r="C798" s="75"/>
      <c r="D798" s="203"/>
      <c r="E798" s="204"/>
      <c r="F798" s="204"/>
      <c r="G798" s="204"/>
      <c r="H798" s="205"/>
      <c r="I798" s="93"/>
      <c r="J798" s="42"/>
    </row>
    <row r="799" spans="1:10" ht="12.75">
      <c r="A799" s="71"/>
      <c r="B799" s="69"/>
      <c r="C799" s="75"/>
      <c r="D799" s="203"/>
      <c r="E799" s="204"/>
      <c r="F799" s="204"/>
      <c r="G799" s="204"/>
      <c r="H799" s="205"/>
      <c r="I799" s="93"/>
      <c r="J799" s="42"/>
    </row>
    <row r="800" spans="1:10" ht="12.75">
      <c r="A800" s="71"/>
      <c r="B800" s="69"/>
      <c r="C800" s="75"/>
      <c r="D800" s="203"/>
      <c r="E800" s="204"/>
      <c r="F800" s="204"/>
      <c r="G800" s="204"/>
      <c r="H800" s="205"/>
      <c r="I800" s="93"/>
      <c r="J800" s="42"/>
    </row>
    <row r="801" spans="1:10" ht="12.75">
      <c r="A801" s="71"/>
      <c r="B801" s="69"/>
      <c r="C801" s="75"/>
      <c r="D801" s="203"/>
      <c r="E801" s="204"/>
      <c r="F801" s="204"/>
      <c r="G801" s="204"/>
      <c r="H801" s="205"/>
      <c r="I801" s="93"/>
      <c r="J801" s="42"/>
    </row>
    <row r="802" spans="1:10" ht="12.75">
      <c r="A802" s="71"/>
      <c r="B802" s="69"/>
      <c r="C802" s="75"/>
      <c r="D802" s="203"/>
      <c r="E802" s="204"/>
      <c r="F802" s="204"/>
      <c r="G802" s="204"/>
      <c r="H802" s="205"/>
      <c r="I802" s="93"/>
      <c r="J802" s="42"/>
    </row>
    <row r="803" spans="1:10" ht="12.75">
      <c r="A803" s="71"/>
      <c r="B803" s="69"/>
      <c r="C803" s="75"/>
      <c r="D803" s="203"/>
      <c r="E803" s="204"/>
      <c r="F803" s="204"/>
      <c r="G803" s="204"/>
      <c r="H803" s="205"/>
      <c r="I803" s="93"/>
      <c r="J803" s="42"/>
    </row>
    <row r="804" spans="1:10" ht="12.75">
      <c r="A804" s="71"/>
      <c r="B804" s="69"/>
      <c r="C804" s="75"/>
      <c r="D804" s="203"/>
      <c r="E804" s="204"/>
      <c r="F804" s="204"/>
      <c r="G804" s="204"/>
      <c r="H804" s="205"/>
      <c r="I804" s="93"/>
      <c r="J804" s="42"/>
    </row>
    <row r="805" spans="1:10" ht="12.75">
      <c r="A805" s="71"/>
      <c r="B805" s="69"/>
      <c r="C805" s="75"/>
      <c r="D805" s="203"/>
      <c r="E805" s="204"/>
      <c r="F805" s="204"/>
      <c r="G805" s="204"/>
      <c r="H805" s="205"/>
      <c r="I805" s="93"/>
      <c r="J805" s="42"/>
    </row>
    <row r="806" spans="1:10" ht="12.75">
      <c r="A806" s="71"/>
      <c r="B806" s="69"/>
      <c r="C806" s="75"/>
      <c r="D806" s="203"/>
      <c r="E806" s="204"/>
      <c r="F806" s="204"/>
      <c r="G806" s="204"/>
      <c r="H806" s="205"/>
      <c r="I806" s="93"/>
      <c r="J806" s="42"/>
    </row>
    <row r="807" spans="1:10" ht="12.75">
      <c r="A807" s="71"/>
      <c r="B807" s="69"/>
      <c r="C807" s="75"/>
      <c r="D807" s="203"/>
      <c r="E807" s="204"/>
      <c r="F807" s="204"/>
      <c r="G807" s="204"/>
      <c r="H807" s="205"/>
      <c r="I807" s="93"/>
      <c r="J807" s="42"/>
    </row>
    <row r="808" spans="1:10" ht="12.75">
      <c r="A808" s="71"/>
      <c r="B808" s="69"/>
      <c r="C808" s="75"/>
      <c r="D808" s="203"/>
      <c r="E808" s="204"/>
      <c r="F808" s="204"/>
      <c r="G808" s="204"/>
      <c r="H808" s="205"/>
      <c r="I808" s="93"/>
      <c r="J808" s="42"/>
    </row>
    <row r="809" spans="1:10" ht="12.75">
      <c r="A809" s="71"/>
      <c r="B809" s="69"/>
      <c r="C809" s="75"/>
      <c r="D809" s="203"/>
      <c r="E809" s="204"/>
      <c r="F809" s="204"/>
      <c r="G809" s="204"/>
      <c r="H809" s="205"/>
      <c r="I809" s="93"/>
      <c r="J809" s="42"/>
    </row>
    <row r="810" spans="1:10" ht="12.75">
      <c r="A810" s="71"/>
      <c r="B810" s="69"/>
      <c r="C810" s="75"/>
      <c r="D810" s="203"/>
      <c r="E810" s="204"/>
      <c r="F810" s="204"/>
      <c r="G810" s="204"/>
      <c r="H810" s="205"/>
      <c r="I810" s="93"/>
      <c r="J810" s="42"/>
    </row>
    <row r="811" spans="1:10" ht="12.75">
      <c r="A811" s="71"/>
      <c r="B811" s="69"/>
      <c r="C811" s="75"/>
      <c r="D811" s="203"/>
      <c r="E811" s="204"/>
      <c r="F811" s="204"/>
      <c r="G811" s="204"/>
      <c r="H811" s="205"/>
      <c r="I811" s="93"/>
      <c r="J811" s="42"/>
    </row>
    <row r="812" spans="1:10" ht="12.75">
      <c r="A812" s="71"/>
      <c r="B812" s="69"/>
      <c r="C812" s="75"/>
      <c r="D812" s="203"/>
      <c r="E812" s="204"/>
      <c r="F812" s="204"/>
      <c r="G812" s="204"/>
      <c r="H812" s="205"/>
      <c r="I812" s="93"/>
      <c r="J812" s="42"/>
    </row>
    <row r="813" spans="1:10" ht="12.75">
      <c r="A813" s="71"/>
      <c r="B813" s="69"/>
      <c r="C813" s="75"/>
      <c r="D813" s="203"/>
      <c r="E813" s="204"/>
      <c r="F813" s="204"/>
      <c r="G813" s="204"/>
      <c r="H813" s="205"/>
      <c r="I813" s="93"/>
      <c r="J813" s="42"/>
    </row>
    <row r="814" spans="1:10" ht="12.75">
      <c r="A814" s="71"/>
      <c r="B814" s="69"/>
      <c r="C814" s="75"/>
      <c r="D814" s="203"/>
      <c r="E814" s="204"/>
      <c r="F814" s="204"/>
      <c r="G814" s="204"/>
      <c r="H814" s="205"/>
      <c r="I814" s="93"/>
      <c r="J814" s="42"/>
    </row>
    <row r="815" spans="1:10" ht="12.75">
      <c r="A815" s="71"/>
      <c r="B815" s="69"/>
      <c r="C815" s="75"/>
      <c r="D815" s="203"/>
      <c r="E815" s="204"/>
      <c r="F815" s="204"/>
      <c r="G815" s="204"/>
      <c r="H815" s="205"/>
      <c r="I815" s="93"/>
      <c r="J815" s="42"/>
    </row>
    <row r="816" spans="1:10" ht="12.75">
      <c r="A816" s="71"/>
      <c r="B816" s="69"/>
      <c r="C816" s="75"/>
      <c r="D816" s="203"/>
      <c r="E816" s="204"/>
      <c r="F816" s="204"/>
      <c r="G816" s="204"/>
      <c r="H816" s="205"/>
      <c r="I816" s="93"/>
      <c r="J816" s="42"/>
    </row>
    <row r="817" spans="1:10" ht="12.75">
      <c r="A817" s="71"/>
      <c r="B817" s="69"/>
      <c r="C817" s="75"/>
      <c r="D817" s="203"/>
      <c r="E817" s="204"/>
      <c r="F817" s="204"/>
      <c r="G817" s="204"/>
      <c r="H817" s="205"/>
      <c r="I817" s="93"/>
      <c r="J817" s="42"/>
    </row>
    <row r="818" spans="1:10" ht="12.75">
      <c r="A818" s="71"/>
      <c r="B818" s="69"/>
      <c r="C818" s="75"/>
      <c r="D818" s="203"/>
      <c r="E818" s="204"/>
      <c r="F818" s="204"/>
      <c r="G818" s="204"/>
      <c r="H818" s="205"/>
      <c r="I818" s="93"/>
      <c r="J818" s="42"/>
    </row>
    <row r="819" spans="1:10" ht="12.75">
      <c r="A819" s="71"/>
      <c r="B819" s="69"/>
      <c r="C819" s="75"/>
      <c r="D819" s="203"/>
      <c r="E819" s="204"/>
      <c r="F819" s="204"/>
      <c r="G819" s="204"/>
      <c r="H819" s="205"/>
      <c r="I819" s="93"/>
      <c r="J819" s="42"/>
    </row>
    <row r="820" spans="1:10" ht="12.75">
      <c r="A820" s="71"/>
      <c r="B820" s="69"/>
      <c r="C820" s="75"/>
      <c r="D820" s="203"/>
      <c r="E820" s="204"/>
      <c r="F820" s="204"/>
      <c r="G820" s="204"/>
      <c r="H820" s="205"/>
      <c r="I820" s="93"/>
      <c r="J820" s="42"/>
    </row>
    <row r="821" spans="1:10" ht="12.75">
      <c r="A821" s="71"/>
      <c r="B821" s="69"/>
      <c r="C821" s="75"/>
      <c r="D821" s="203"/>
      <c r="E821" s="204"/>
      <c r="F821" s="204"/>
      <c r="G821" s="204"/>
      <c r="H821" s="205"/>
      <c r="I821" s="93"/>
      <c r="J821" s="42"/>
    </row>
    <row r="822" spans="1:10" ht="12.75">
      <c r="A822" s="71"/>
      <c r="B822" s="69"/>
      <c r="C822" s="75"/>
      <c r="D822" s="203"/>
      <c r="E822" s="204"/>
      <c r="F822" s="204"/>
      <c r="G822" s="204"/>
      <c r="H822" s="205"/>
      <c r="I822" s="93"/>
      <c r="J822" s="42"/>
    </row>
    <row r="823" spans="1:10" ht="12.75">
      <c r="A823" s="71"/>
      <c r="B823" s="69"/>
      <c r="C823" s="75"/>
      <c r="D823" s="203"/>
      <c r="E823" s="204"/>
      <c r="F823" s="204"/>
      <c r="G823" s="204"/>
      <c r="H823" s="205"/>
      <c r="I823" s="93"/>
      <c r="J823" s="42"/>
    </row>
    <row r="824" spans="1:10" ht="12.75">
      <c r="A824" s="71"/>
      <c r="B824" s="69"/>
      <c r="C824" s="75"/>
      <c r="D824" s="203"/>
      <c r="E824" s="204"/>
      <c r="F824" s="204"/>
      <c r="G824" s="204"/>
      <c r="H824" s="205"/>
      <c r="I824" s="93"/>
      <c r="J824" s="42"/>
    </row>
    <row r="825" spans="1:10" ht="12.75">
      <c r="A825" s="71"/>
      <c r="B825" s="69"/>
      <c r="C825" s="75"/>
      <c r="D825" s="203"/>
      <c r="E825" s="204"/>
      <c r="F825" s="204"/>
      <c r="G825" s="204"/>
      <c r="H825" s="205"/>
      <c r="I825" s="93"/>
      <c r="J825" s="42"/>
    </row>
    <row r="826" spans="1:10" ht="12.75">
      <c r="A826" s="71"/>
      <c r="B826" s="69"/>
      <c r="C826" s="75"/>
      <c r="D826" s="203"/>
      <c r="E826" s="204"/>
      <c r="F826" s="204"/>
      <c r="G826" s="204"/>
      <c r="H826" s="205"/>
      <c r="I826" s="93"/>
      <c r="J826" s="42"/>
    </row>
    <row r="827" spans="1:10" ht="12.75">
      <c r="A827" s="71"/>
      <c r="B827" s="69"/>
      <c r="C827" s="75"/>
      <c r="D827" s="203"/>
      <c r="E827" s="204"/>
      <c r="F827" s="204"/>
      <c r="G827" s="204"/>
      <c r="H827" s="205"/>
      <c r="I827" s="93"/>
      <c r="J827" s="42"/>
    </row>
    <row r="828" spans="1:10" ht="12.75">
      <c r="A828" s="71"/>
      <c r="B828" s="69"/>
      <c r="C828" s="75"/>
      <c r="D828" s="203"/>
      <c r="E828" s="204"/>
      <c r="F828" s="204"/>
      <c r="G828" s="204"/>
      <c r="H828" s="205"/>
      <c r="I828" s="93"/>
      <c r="J828" s="42"/>
    </row>
    <row r="829" spans="1:10" ht="12.75">
      <c r="A829" s="71"/>
      <c r="B829" s="69"/>
      <c r="C829" s="75"/>
      <c r="D829" s="203"/>
      <c r="E829" s="204"/>
      <c r="F829" s="204"/>
      <c r="G829" s="204"/>
      <c r="H829" s="205"/>
      <c r="I829" s="93"/>
      <c r="J829" s="42"/>
    </row>
    <row r="830" spans="1:10" ht="12.75">
      <c r="A830" s="71"/>
      <c r="B830" s="69"/>
      <c r="C830" s="75"/>
      <c r="D830" s="203"/>
      <c r="E830" s="204"/>
      <c r="F830" s="204"/>
      <c r="G830" s="204"/>
      <c r="H830" s="205"/>
      <c r="I830" s="93"/>
      <c r="J830" s="42"/>
    </row>
    <row r="831" spans="1:10" ht="12.75">
      <c r="A831" s="71"/>
      <c r="B831" s="69"/>
      <c r="C831" s="75"/>
      <c r="D831" s="203"/>
      <c r="E831" s="204"/>
      <c r="F831" s="204"/>
      <c r="G831" s="204"/>
      <c r="H831" s="205"/>
      <c r="I831" s="93"/>
      <c r="J831" s="42"/>
    </row>
    <row r="832" spans="1:10" ht="12.75">
      <c r="A832" s="71"/>
      <c r="B832" s="69"/>
      <c r="C832" s="75"/>
      <c r="D832" s="203"/>
      <c r="E832" s="204"/>
      <c r="F832" s="204"/>
      <c r="G832" s="204"/>
      <c r="H832" s="205"/>
      <c r="I832" s="93"/>
      <c r="J832" s="42"/>
    </row>
    <row r="833" spans="1:10" ht="12.75">
      <c r="A833" s="71"/>
      <c r="B833" s="69"/>
      <c r="C833" s="75"/>
      <c r="D833" s="203"/>
      <c r="E833" s="204"/>
      <c r="F833" s="204"/>
      <c r="G833" s="204"/>
      <c r="H833" s="205"/>
      <c r="I833" s="93"/>
      <c r="J833" s="42"/>
    </row>
    <row r="834" spans="1:10" ht="12.75">
      <c r="A834" s="71"/>
      <c r="B834" s="69"/>
      <c r="C834" s="75"/>
      <c r="D834" s="203"/>
      <c r="E834" s="204"/>
      <c r="F834" s="204"/>
      <c r="G834" s="204"/>
      <c r="H834" s="205"/>
      <c r="I834" s="93"/>
      <c r="J834" s="42"/>
    </row>
    <row r="835" spans="1:10" ht="12.75">
      <c r="A835" s="71"/>
      <c r="B835" s="69"/>
      <c r="C835" s="75"/>
      <c r="D835" s="203"/>
      <c r="E835" s="204"/>
      <c r="F835" s="204"/>
      <c r="G835" s="204"/>
      <c r="H835" s="205"/>
      <c r="I835" s="93"/>
      <c r="J835" s="42"/>
    </row>
    <row r="836" spans="1:10" ht="12.75">
      <c r="A836" s="71"/>
      <c r="B836" s="69"/>
      <c r="C836" s="75"/>
      <c r="D836" s="203"/>
      <c r="E836" s="204"/>
      <c r="F836" s="204"/>
      <c r="G836" s="204"/>
      <c r="H836" s="205"/>
      <c r="I836" s="93"/>
      <c r="J836" s="42"/>
    </row>
    <row r="837" spans="1:10" ht="12.75">
      <c r="A837" s="71"/>
      <c r="B837" s="69"/>
      <c r="C837" s="75"/>
      <c r="D837" s="203"/>
      <c r="E837" s="204"/>
      <c r="F837" s="204"/>
      <c r="G837" s="204"/>
      <c r="H837" s="205"/>
      <c r="I837" s="93"/>
      <c r="J837" s="42"/>
    </row>
    <row r="838" spans="1:10" ht="12.75">
      <c r="A838" s="71"/>
      <c r="B838" s="69"/>
      <c r="C838" s="75"/>
      <c r="D838" s="203"/>
      <c r="E838" s="204"/>
      <c r="F838" s="204"/>
      <c r="G838" s="204"/>
      <c r="H838" s="205"/>
      <c r="I838" s="93"/>
      <c r="J838" s="42"/>
    </row>
    <row r="839" spans="1:10" ht="12.75">
      <c r="A839" s="71"/>
      <c r="B839" s="69"/>
      <c r="C839" s="75"/>
      <c r="D839" s="203"/>
      <c r="E839" s="204"/>
      <c r="F839" s="204"/>
      <c r="G839" s="204"/>
      <c r="H839" s="205"/>
      <c r="I839" s="93"/>
      <c r="J839" s="42"/>
    </row>
    <row r="840" spans="1:10" ht="12.75">
      <c r="A840" s="71"/>
      <c r="B840" s="69"/>
      <c r="C840" s="75"/>
      <c r="D840" s="203"/>
      <c r="E840" s="204"/>
      <c r="F840" s="204"/>
      <c r="G840" s="204"/>
      <c r="H840" s="205"/>
      <c r="I840" s="93"/>
      <c r="J840" s="42"/>
    </row>
    <row r="841" spans="1:10" ht="12.75">
      <c r="A841" s="71"/>
      <c r="B841" s="69"/>
      <c r="C841" s="75"/>
      <c r="D841" s="203"/>
      <c r="E841" s="204"/>
      <c r="F841" s="204"/>
      <c r="G841" s="204"/>
      <c r="H841" s="205"/>
      <c r="I841" s="93"/>
      <c r="J841" s="42"/>
    </row>
    <row r="842" spans="1:10" ht="12.75">
      <c r="A842" s="71"/>
      <c r="B842" s="69"/>
      <c r="C842" s="75"/>
      <c r="D842" s="203"/>
      <c r="E842" s="204"/>
      <c r="F842" s="204"/>
      <c r="G842" s="204"/>
      <c r="H842" s="205"/>
      <c r="I842" s="93"/>
      <c r="J842" s="42"/>
    </row>
    <row r="843" spans="1:10" ht="12.75">
      <c r="A843" s="71"/>
      <c r="B843" s="69"/>
      <c r="C843" s="75"/>
      <c r="D843" s="203"/>
      <c r="E843" s="204"/>
      <c r="F843" s="204"/>
      <c r="G843" s="204"/>
      <c r="H843" s="205"/>
      <c r="I843" s="93"/>
      <c r="J843" s="42"/>
    </row>
    <row r="844" spans="1:10" ht="12.75">
      <c r="A844" s="71"/>
      <c r="B844" s="69"/>
      <c r="C844" s="75"/>
      <c r="D844" s="203"/>
      <c r="E844" s="204"/>
      <c r="F844" s="204"/>
      <c r="G844" s="204"/>
      <c r="H844" s="205"/>
      <c r="I844" s="93"/>
      <c r="J844" s="42"/>
    </row>
    <row r="845" spans="1:10" ht="12.75">
      <c r="A845" s="71"/>
      <c r="B845" s="69"/>
      <c r="C845" s="75"/>
      <c r="D845" s="203"/>
      <c r="E845" s="204"/>
      <c r="F845" s="204"/>
      <c r="G845" s="204"/>
      <c r="H845" s="205"/>
      <c r="I845" s="93"/>
      <c r="J845" s="42"/>
    </row>
    <row r="846" spans="1:10" ht="12.75">
      <c r="A846" s="71"/>
      <c r="B846" s="69"/>
      <c r="C846" s="75"/>
      <c r="D846" s="203"/>
      <c r="E846" s="204"/>
      <c r="F846" s="204"/>
      <c r="G846" s="204"/>
      <c r="H846" s="205"/>
      <c r="I846" s="93"/>
      <c r="J846" s="42"/>
    </row>
    <row r="847" spans="1:10" ht="12.75">
      <c r="A847" s="71"/>
      <c r="B847" s="69"/>
      <c r="C847" s="75"/>
      <c r="D847" s="203"/>
      <c r="E847" s="204"/>
      <c r="F847" s="204"/>
      <c r="G847" s="204"/>
      <c r="H847" s="205"/>
      <c r="I847" s="93"/>
      <c r="J847" s="42"/>
    </row>
    <row r="848" spans="1:10" ht="12.75">
      <c r="A848" s="71"/>
      <c r="B848" s="69"/>
      <c r="C848" s="75"/>
      <c r="D848" s="203"/>
      <c r="E848" s="204"/>
      <c r="F848" s="204"/>
      <c r="G848" s="204"/>
      <c r="H848" s="205"/>
      <c r="I848" s="93"/>
      <c r="J848" s="42"/>
    </row>
    <row r="849" spans="1:10" ht="12.75">
      <c r="A849" s="71"/>
      <c r="B849" s="69"/>
      <c r="C849" s="75"/>
      <c r="D849" s="203"/>
      <c r="E849" s="204"/>
      <c r="F849" s="204"/>
      <c r="G849" s="204"/>
      <c r="H849" s="205"/>
      <c r="I849" s="93"/>
      <c r="J849" s="42"/>
    </row>
    <row r="850" spans="1:10" ht="12.75">
      <c r="A850" s="71"/>
      <c r="B850" s="69"/>
      <c r="C850" s="75"/>
      <c r="D850" s="203"/>
      <c r="E850" s="204"/>
      <c r="F850" s="204"/>
      <c r="G850" s="204"/>
      <c r="H850" s="205"/>
      <c r="I850" s="93"/>
      <c r="J850" s="42"/>
    </row>
    <row r="851" spans="1:10" ht="12.75">
      <c r="A851" s="71"/>
      <c r="B851" s="69"/>
      <c r="C851" s="75"/>
      <c r="D851" s="203"/>
      <c r="E851" s="204"/>
      <c r="F851" s="204"/>
      <c r="G851" s="204"/>
      <c r="H851" s="205"/>
      <c r="I851" s="93"/>
      <c r="J851" s="42"/>
    </row>
    <row r="852" spans="1:10" ht="12.75">
      <c r="A852" s="71"/>
      <c r="B852" s="69"/>
      <c r="C852" s="75"/>
      <c r="D852" s="203"/>
      <c r="E852" s="204"/>
      <c r="F852" s="204"/>
      <c r="G852" s="204"/>
      <c r="H852" s="205"/>
      <c r="I852" s="93"/>
      <c r="J852" s="42"/>
    </row>
    <row r="853" spans="1:10" ht="12.75">
      <c r="A853" s="71"/>
      <c r="B853" s="69"/>
      <c r="C853" s="75"/>
      <c r="D853" s="203"/>
      <c r="E853" s="204"/>
      <c r="F853" s="204"/>
      <c r="G853" s="204"/>
      <c r="H853" s="205"/>
      <c r="I853" s="93"/>
      <c r="J853" s="42"/>
    </row>
    <row r="854" spans="1:10" ht="12.75">
      <c r="A854" s="71"/>
      <c r="B854" s="69"/>
      <c r="C854" s="75"/>
      <c r="D854" s="203"/>
      <c r="E854" s="204"/>
      <c r="F854" s="204"/>
      <c r="G854" s="204"/>
      <c r="H854" s="205"/>
      <c r="I854" s="93"/>
      <c r="J854" s="42"/>
    </row>
    <row r="855" spans="1:10" ht="12.75">
      <c r="A855" s="71"/>
      <c r="B855" s="69"/>
      <c r="C855" s="75"/>
      <c r="D855" s="203"/>
      <c r="E855" s="204"/>
      <c r="F855" s="204"/>
      <c r="G855" s="204"/>
      <c r="H855" s="205"/>
      <c r="I855" s="93"/>
      <c r="J855" s="42"/>
    </row>
    <row r="856" spans="1:10" ht="12.75">
      <c r="A856" s="71"/>
      <c r="B856" s="69"/>
      <c r="C856" s="75"/>
      <c r="D856" s="203"/>
      <c r="E856" s="204"/>
      <c r="F856" s="204"/>
      <c r="G856" s="204"/>
      <c r="H856" s="205"/>
      <c r="I856" s="93"/>
      <c r="J856" s="42"/>
    </row>
    <row r="857" spans="1:10" ht="12.75">
      <c r="A857" s="71"/>
      <c r="B857" s="69"/>
      <c r="C857" s="75"/>
      <c r="D857" s="203"/>
      <c r="E857" s="204"/>
      <c r="F857" s="204"/>
      <c r="G857" s="204"/>
      <c r="H857" s="205"/>
      <c r="I857" s="93"/>
      <c r="J857" s="42"/>
    </row>
    <row r="858" spans="1:10" ht="12.75">
      <c r="A858" s="71"/>
      <c r="B858" s="69"/>
      <c r="C858" s="75"/>
      <c r="D858" s="203"/>
      <c r="E858" s="204"/>
      <c r="F858" s="204"/>
      <c r="G858" s="204"/>
      <c r="H858" s="205"/>
      <c r="I858" s="93"/>
      <c r="J858" s="42"/>
    </row>
    <row r="859" spans="1:10" ht="12.75">
      <c r="A859" s="71"/>
      <c r="B859" s="69"/>
      <c r="C859" s="75"/>
      <c r="D859" s="203"/>
      <c r="E859" s="204"/>
      <c r="F859" s="204"/>
      <c r="G859" s="204"/>
      <c r="H859" s="205"/>
      <c r="I859" s="93"/>
      <c r="J859" s="42"/>
    </row>
    <row r="860" spans="1:10" ht="12.75">
      <c r="A860" s="71"/>
      <c r="B860" s="69"/>
      <c r="C860" s="75"/>
      <c r="D860" s="203"/>
      <c r="E860" s="204"/>
      <c r="F860" s="204"/>
      <c r="G860" s="204"/>
      <c r="H860" s="205"/>
      <c r="I860" s="93"/>
      <c r="J860" s="42"/>
    </row>
    <row r="861" spans="1:10" ht="12.75">
      <c r="A861" s="71"/>
      <c r="B861" s="69"/>
      <c r="C861" s="75"/>
      <c r="D861" s="203"/>
      <c r="E861" s="204"/>
      <c r="F861" s="204"/>
      <c r="G861" s="204"/>
      <c r="H861" s="205"/>
      <c r="I861" s="93"/>
      <c r="J861" s="42"/>
    </row>
    <row r="862" spans="1:10" ht="12.75">
      <c r="A862" s="71"/>
      <c r="B862" s="69"/>
      <c r="C862" s="75"/>
      <c r="D862" s="203"/>
      <c r="E862" s="204"/>
      <c r="F862" s="204"/>
      <c r="G862" s="204"/>
      <c r="H862" s="205"/>
      <c r="I862" s="93"/>
      <c r="J862" s="42"/>
    </row>
    <row r="863" spans="1:10" ht="12.75">
      <c r="A863" s="71"/>
      <c r="B863" s="69"/>
      <c r="C863" s="75"/>
      <c r="D863" s="203"/>
      <c r="E863" s="204"/>
      <c r="F863" s="204"/>
      <c r="G863" s="204"/>
      <c r="H863" s="205"/>
      <c r="I863" s="93"/>
      <c r="J863" s="42"/>
    </row>
    <row r="864" spans="1:10" ht="12.75">
      <c r="A864" s="71"/>
      <c r="B864" s="69"/>
      <c r="C864" s="75"/>
      <c r="D864" s="203"/>
      <c r="E864" s="204"/>
      <c r="F864" s="204"/>
      <c r="G864" s="204"/>
      <c r="H864" s="205"/>
      <c r="I864" s="93"/>
      <c r="J864" s="42"/>
    </row>
    <row r="865" spans="1:10" ht="12.75">
      <c r="A865" s="71"/>
      <c r="B865" s="69"/>
      <c r="C865" s="75"/>
      <c r="D865" s="203"/>
      <c r="E865" s="204"/>
      <c r="F865" s="204"/>
      <c r="G865" s="204"/>
      <c r="H865" s="205"/>
      <c r="I865" s="93"/>
      <c r="J865" s="42"/>
    </row>
    <row r="866" spans="1:10" ht="12.75">
      <c r="A866" s="71"/>
      <c r="B866" s="69"/>
      <c r="C866" s="75"/>
      <c r="D866" s="203"/>
      <c r="E866" s="204"/>
      <c r="F866" s="204"/>
      <c r="G866" s="204"/>
      <c r="H866" s="205"/>
      <c r="I866" s="93"/>
      <c r="J866" s="42"/>
    </row>
    <row r="867" spans="1:10" ht="12.75">
      <c r="A867" s="71"/>
      <c r="B867" s="69"/>
      <c r="C867" s="75"/>
      <c r="D867" s="203"/>
      <c r="E867" s="204"/>
      <c r="F867" s="204"/>
      <c r="G867" s="204"/>
      <c r="H867" s="205"/>
      <c r="I867" s="93"/>
      <c r="J867" s="42"/>
    </row>
    <row r="868" spans="1:10" ht="12.75">
      <c r="A868" s="71"/>
      <c r="B868" s="69"/>
      <c r="C868" s="75"/>
      <c r="D868" s="203"/>
      <c r="E868" s="204"/>
      <c r="F868" s="204"/>
      <c r="G868" s="204"/>
      <c r="H868" s="205"/>
      <c r="I868" s="93"/>
      <c r="J868" s="42"/>
    </row>
    <row r="869" spans="1:10" ht="12.75">
      <c r="A869" s="71"/>
      <c r="B869" s="69"/>
      <c r="C869" s="75"/>
      <c r="D869" s="203"/>
      <c r="E869" s="204"/>
      <c r="F869" s="204"/>
      <c r="G869" s="204"/>
      <c r="H869" s="205"/>
      <c r="I869" s="93"/>
      <c r="J869" s="42"/>
    </row>
    <row r="870" spans="1:10" ht="12.75">
      <c r="A870" s="71"/>
      <c r="B870" s="69"/>
      <c r="C870" s="75"/>
      <c r="D870" s="203"/>
      <c r="E870" s="204"/>
      <c r="F870" s="204"/>
      <c r="G870" s="204"/>
      <c r="H870" s="205"/>
      <c r="I870" s="93"/>
      <c r="J870" s="42"/>
    </row>
    <row r="871" spans="1:10" ht="12.75">
      <c r="A871" s="71"/>
      <c r="B871" s="69"/>
      <c r="C871" s="75"/>
      <c r="D871" s="203"/>
      <c r="E871" s="204"/>
      <c r="F871" s="204"/>
      <c r="G871" s="204"/>
      <c r="H871" s="205"/>
      <c r="I871" s="93"/>
      <c r="J871" s="42"/>
    </row>
    <row r="872" spans="1:10" ht="12.75">
      <c r="A872" s="71"/>
      <c r="B872" s="69"/>
      <c r="C872" s="75"/>
      <c r="D872" s="203"/>
      <c r="E872" s="204"/>
      <c r="F872" s="204"/>
      <c r="G872" s="204"/>
      <c r="H872" s="205"/>
      <c r="I872" s="93"/>
      <c r="J872" s="42"/>
    </row>
    <row r="873" spans="1:10" ht="12.75">
      <c r="A873" s="71"/>
      <c r="B873" s="69"/>
      <c r="C873" s="75"/>
      <c r="D873" s="203"/>
      <c r="E873" s="204"/>
      <c r="F873" s="204"/>
      <c r="G873" s="204"/>
      <c r="H873" s="205"/>
      <c r="I873" s="93"/>
      <c r="J873" s="42"/>
    </row>
    <row r="874" spans="1:10" ht="12.75">
      <c r="A874" s="71"/>
      <c r="B874" s="69"/>
      <c r="C874" s="75"/>
      <c r="D874" s="203"/>
      <c r="E874" s="204"/>
      <c r="F874" s="204"/>
      <c r="G874" s="204"/>
      <c r="H874" s="205"/>
      <c r="I874" s="93"/>
      <c r="J874" s="42"/>
    </row>
    <row r="875" spans="1:10" ht="12.75">
      <c r="A875" s="71"/>
      <c r="B875" s="69"/>
      <c r="C875" s="75"/>
      <c r="D875" s="203"/>
      <c r="E875" s="204"/>
      <c r="F875" s="204"/>
      <c r="G875" s="204"/>
      <c r="H875" s="205"/>
      <c r="I875" s="93"/>
      <c r="J875" s="42"/>
    </row>
    <row r="876" spans="1:10" ht="12.75">
      <c r="A876" s="71"/>
      <c r="B876" s="69"/>
      <c r="C876" s="75"/>
      <c r="D876" s="203"/>
      <c r="E876" s="204"/>
      <c r="F876" s="204"/>
      <c r="G876" s="204"/>
      <c r="H876" s="205"/>
      <c r="I876" s="93"/>
      <c r="J876" s="42"/>
    </row>
    <row r="877" spans="1:10" ht="12.75">
      <c r="A877" s="71"/>
      <c r="B877" s="69"/>
      <c r="C877" s="75"/>
      <c r="D877" s="203"/>
      <c r="E877" s="204"/>
      <c r="F877" s="204"/>
      <c r="G877" s="204"/>
      <c r="H877" s="205"/>
      <c r="I877" s="93"/>
      <c r="J877" s="42"/>
    </row>
    <row r="878" spans="1:10" ht="12.75">
      <c r="A878" s="71"/>
      <c r="B878" s="69"/>
      <c r="C878" s="75"/>
      <c r="D878" s="203"/>
      <c r="E878" s="204"/>
      <c r="F878" s="204"/>
      <c r="G878" s="204"/>
      <c r="H878" s="205"/>
      <c r="I878" s="93"/>
      <c r="J878" s="42"/>
    </row>
    <row r="879" spans="3:10" ht="12.75">
      <c r="C879" s="123"/>
      <c r="D879" s="135"/>
      <c r="E879" s="135"/>
      <c r="F879" s="135"/>
      <c r="G879" s="135"/>
      <c r="H879" s="135"/>
      <c r="I879" s="136"/>
      <c r="J879" s="137"/>
    </row>
    <row r="880" spans="3:10" ht="12.75">
      <c r="C880" s="70"/>
      <c r="D880" s="43"/>
      <c r="E880" s="43"/>
      <c r="F880" s="43"/>
      <c r="G880" s="43"/>
      <c r="H880" s="43"/>
      <c r="I880" s="93"/>
      <c r="J880" s="42"/>
    </row>
    <row r="881" spans="3:10" ht="12.75">
      <c r="C881" s="70"/>
      <c r="D881" s="43"/>
      <c r="E881" s="43"/>
      <c r="F881" s="43"/>
      <c r="G881" s="43"/>
      <c r="H881" s="43"/>
      <c r="I881" s="93"/>
      <c r="J881" s="42"/>
    </row>
    <row r="882" spans="3:10" ht="12.75">
      <c r="C882" s="70"/>
      <c r="D882" s="43"/>
      <c r="E882" s="43"/>
      <c r="F882" s="43"/>
      <c r="G882" s="43"/>
      <c r="H882" s="43"/>
      <c r="I882" s="93"/>
      <c r="J882" s="42"/>
    </row>
    <row r="883" spans="3:10" ht="12.75">
      <c r="C883" s="70"/>
      <c r="D883" s="43"/>
      <c r="E883" s="43"/>
      <c r="F883" s="43"/>
      <c r="G883" s="43"/>
      <c r="H883" s="43"/>
      <c r="I883" s="93"/>
      <c r="J883" s="42"/>
    </row>
    <row r="884" spans="3:10" ht="12.75">
      <c r="C884" s="70"/>
      <c r="D884" s="43"/>
      <c r="E884" s="43"/>
      <c r="F884" s="43"/>
      <c r="G884" s="43"/>
      <c r="H884" s="43"/>
      <c r="I884" s="93"/>
      <c r="J884" s="42"/>
    </row>
    <row r="885" spans="3:10" ht="12.75">
      <c r="C885" s="70"/>
      <c r="D885" s="43"/>
      <c r="E885" s="43"/>
      <c r="F885" s="43"/>
      <c r="G885" s="43"/>
      <c r="H885" s="43"/>
      <c r="I885" s="93"/>
      <c r="J885" s="42"/>
    </row>
    <row r="886" spans="3:10" ht="12.75">
      <c r="C886" s="70"/>
      <c r="D886" s="43"/>
      <c r="E886" s="43"/>
      <c r="F886" s="43"/>
      <c r="G886" s="43"/>
      <c r="H886" s="43"/>
      <c r="I886" s="93"/>
      <c r="J886" s="42"/>
    </row>
    <row r="887" spans="3:10" ht="12.75">
      <c r="C887" s="70"/>
      <c r="D887" s="43"/>
      <c r="E887" s="43"/>
      <c r="F887" s="43"/>
      <c r="G887" s="43"/>
      <c r="H887" s="43"/>
      <c r="I887" s="93"/>
      <c r="J887" s="42"/>
    </row>
    <row r="888" spans="3:10" ht="12.75">
      <c r="C888" s="70"/>
      <c r="D888" s="43"/>
      <c r="E888" s="43"/>
      <c r="F888" s="43"/>
      <c r="G888" s="43"/>
      <c r="H888" s="43"/>
      <c r="I888" s="93"/>
      <c r="J888" s="42"/>
    </row>
    <row r="889" spans="3:10" ht="12.75">
      <c r="C889" s="70"/>
      <c r="D889" s="43"/>
      <c r="E889" s="43"/>
      <c r="F889" s="43"/>
      <c r="G889" s="43"/>
      <c r="H889" s="43"/>
      <c r="I889" s="93"/>
      <c r="J889" s="42"/>
    </row>
    <row r="890" spans="3:10" ht="12.75">
      <c r="C890" s="70"/>
      <c r="D890" s="43"/>
      <c r="E890" s="43"/>
      <c r="F890" s="43"/>
      <c r="G890" s="43"/>
      <c r="H890" s="43"/>
      <c r="I890" s="93"/>
      <c r="J890" s="42"/>
    </row>
    <row r="891" spans="3:10" ht="12.75">
      <c r="C891" s="70"/>
      <c r="D891" s="43"/>
      <c r="E891" s="43"/>
      <c r="F891" s="43"/>
      <c r="G891" s="43"/>
      <c r="H891" s="43"/>
      <c r="I891" s="93"/>
      <c r="J891" s="42"/>
    </row>
    <row r="892" spans="3:10" ht="12.75">
      <c r="C892" s="70"/>
      <c r="D892" s="43"/>
      <c r="E892" s="43"/>
      <c r="F892" s="43"/>
      <c r="G892" s="43"/>
      <c r="H892" s="43"/>
      <c r="I892" s="93"/>
      <c r="J892" s="42"/>
    </row>
    <row r="893" spans="3:10" ht="12.75">
      <c r="C893" s="70"/>
      <c r="D893" s="43"/>
      <c r="E893" s="43"/>
      <c r="F893" s="43"/>
      <c r="G893" s="43"/>
      <c r="H893" s="43"/>
      <c r="I893" s="93"/>
      <c r="J893" s="42"/>
    </row>
    <row r="894" spans="3:10" ht="12.75">
      <c r="C894" s="70"/>
      <c r="D894" s="43"/>
      <c r="E894" s="43"/>
      <c r="F894" s="43"/>
      <c r="G894" s="43"/>
      <c r="H894" s="43"/>
      <c r="I894" s="93"/>
      <c r="J894" s="42"/>
    </row>
    <row r="895" spans="3:10" ht="12.75">
      <c r="C895" s="70"/>
      <c r="D895" s="43"/>
      <c r="E895" s="43"/>
      <c r="F895" s="43"/>
      <c r="G895" s="43"/>
      <c r="H895" s="43"/>
      <c r="I895" s="93"/>
      <c r="J895" s="42"/>
    </row>
    <row r="896" spans="3:10" ht="12.75">
      <c r="C896" s="70"/>
      <c r="D896" s="43"/>
      <c r="E896" s="43"/>
      <c r="F896" s="43"/>
      <c r="G896" s="43"/>
      <c r="H896" s="43"/>
      <c r="I896" s="93"/>
      <c r="J896" s="42"/>
    </row>
    <row r="897" spans="3:10" ht="12.75">
      <c r="C897" s="70"/>
      <c r="D897" s="43"/>
      <c r="E897" s="43"/>
      <c r="F897" s="43"/>
      <c r="G897" s="43"/>
      <c r="H897" s="43"/>
      <c r="I897" s="93"/>
      <c r="J897" s="42"/>
    </row>
    <row r="898" spans="3:10" ht="12.75">
      <c r="C898" s="70"/>
      <c r="D898" s="43"/>
      <c r="E898" s="43"/>
      <c r="F898" s="43"/>
      <c r="G898" s="43"/>
      <c r="H898" s="43"/>
      <c r="I898" s="93"/>
      <c r="J898" s="42"/>
    </row>
    <row r="899" spans="3:10" ht="12.75">
      <c r="C899" s="70"/>
      <c r="D899" s="43"/>
      <c r="E899" s="43"/>
      <c r="F899" s="43"/>
      <c r="G899" s="43"/>
      <c r="H899" s="43"/>
      <c r="I899" s="93"/>
      <c r="J899" s="42"/>
    </row>
    <row r="900" spans="3:10" ht="12.75">
      <c r="C900" s="70"/>
      <c r="D900" s="43"/>
      <c r="E900" s="43"/>
      <c r="F900" s="43"/>
      <c r="G900" s="43"/>
      <c r="H900" s="43"/>
      <c r="I900" s="93"/>
      <c r="J900" s="42"/>
    </row>
    <row r="901" spans="3:10" ht="12.75">
      <c r="C901" s="70"/>
      <c r="D901" s="43"/>
      <c r="E901" s="43"/>
      <c r="F901" s="43"/>
      <c r="G901" s="43"/>
      <c r="H901" s="43"/>
      <c r="I901" s="93"/>
      <c r="J901" s="42"/>
    </row>
    <row r="902" spans="3:10" ht="12.75">
      <c r="C902" s="70"/>
      <c r="D902" s="43"/>
      <c r="E902" s="43"/>
      <c r="F902" s="43"/>
      <c r="G902" s="43"/>
      <c r="H902" s="43"/>
      <c r="I902" s="93"/>
      <c r="J902" s="42"/>
    </row>
    <row r="903" spans="3:10" ht="12.75">
      <c r="C903" s="70"/>
      <c r="D903" s="43"/>
      <c r="E903" s="43"/>
      <c r="F903" s="43"/>
      <c r="G903" s="43"/>
      <c r="H903" s="43"/>
      <c r="I903" s="93"/>
      <c r="J903" s="42"/>
    </row>
    <row r="904" spans="3:10" ht="12.75">
      <c r="C904" s="70"/>
      <c r="D904" s="43"/>
      <c r="E904" s="43"/>
      <c r="F904" s="43"/>
      <c r="G904" s="43"/>
      <c r="H904" s="43"/>
      <c r="I904" s="93"/>
      <c r="J904" s="42"/>
    </row>
    <row r="905" spans="3:10" ht="12.75">
      <c r="C905" s="70"/>
      <c r="D905" s="43"/>
      <c r="E905" s="43"/>
      <c r="F905" s="43"/>
      <c r="G905" s="43"/>
      <c r="H905" s="43"/>
      <c r="I905" s="93"/>
      <c r="J905" s="42"/>
    </row>
    <row r="906" spans="3:10" ht="12.75">
      <c r="C906" s="70"/>
      <c r="D906" s="43"/>
      <c r="E906" s="43"/>
      <c r="F906" s="43"/>
      <c r="G906" s="43"/>
      <c r="H906" s="43"/>
      <c r="I906" s="93"/>
      <c r="J906" s="42"/>
    </row>
    <row r="907" spans="3:10" ht="12.75">
      <c r="C907" s="70"/>
      <c r="D907" s="43"/>
      <c r="E907" s="43"/>
      <c r="F907" s="43"/>
      <c r="G907" s="43"/>
      <c r="H907" s="43"/>
      <c r="I907" s="93"/>
      <c r="J907" s="42"/>
    </row>
    <row r="908" spans="3:10" ht="12.75">
      <c r="C908" s="70"/>
      <c r="D908" s="43"/>
      <c r="E908" s="43"/>
      <c r="F908" s="43"/>
      <c r="G908" s="43"/>
      <c r="H908" s="43"/>
      <c r="I908" s="93"/>
      <c r="J908" s="42"/>
    </row>
    <row r="909" spans="3:10" ht="12.75">
      <c r="C909" s="70"/>
      <c r="D909" s="43"/>
      <c r="E909" s="43"/>
      <c r="F909" s="43"/>
      <c r="G909" s="43"/>
      <c r="H909" s="43"/>
      <c r="I909" s="93"/>
      <c r="J909" s="42"/>
    </row>
    <row r="910" spans="3:10" ht="12.75">
      <c r="C910" s="70"/>
      <c r="D910" s="43"/>
      <c r="E910" s="43"/>
      <c r="F910" s="43"/>
      <c r="G910" s="43"/>
      <c r="H910" s="43"/>
      <c r="I910" s="93"/>
      <c r="J910" s="42"/>
    </row>
    <row r="911" spans="3:10" ht="12.75">
      <c r="C911" s="70"/>
      <c r="D911" s="43"/>
      <c r="E911" s="43"/>
      <c r="F911" s="43"/>
      <c r="G911" s="43"/>
      <c r="H911" s="43"/>
      <c r="I911" s="93"/>
      <c r="J911" s="42"/>
    </row>
    <row r="912" spans="3:10" ht="12.75">
      <c r="C912" s="70"/>
      <c r="D912" s="43"/>
      <c r="E912" s="43"/>
      <c r="F912" s="43"/>
      <c r="G912" s="43"/>
      <c r="H912" s="43"/>
      <c r="I912" s="93"/>
      <c r="J912" s="42"/>
    </row>
    <row r="913" spans="3:10" ht="12.75">
      <c r="C913" s="70"/>
      <c r="D913" s="43"/>
      <c r="E913" s="43"/>
      <c r="F913" s="43"/>
      <c r="G913" s="43"/>
      <c r="H913" s="43"/>
      <c r="I913" s="93"/>
      <c r="J913" s="42"/>
    </row>
    <row r="914" spans="3:10" ht="12.75">
      <c r="C914" s="70"/>
      <c r="D914" s="43"/>
      <c r="E914" s="43"/>
      <c r="F914" s="43"/>
      <c r="G914" s="43"/>
      <c r="H914" s="43"/>
      <c r="I914" s="93"/>
      <c r="J914" s="42"/>
    </row>
    <row r="915" spans="3:10" ht="12.75">
      <c r="C915" s="70"/>
      <c r="D915" s="43"/>
      <c r="E915" s="43"/>
      <c r="F915" s="43"/>
      <c r="G915" s="43"/>
      <c r="H915" s="43"/>
      <c r="I915" s="93"/>
      <c r="J915" s="42"/>
    </row>
    <row r="916" spans="3:10" ht="12.75">
      <c r="C916" s="70"/>
      <c r="D916" s="43"/>
      <c r="E916" s="43"/>
      <c r="F916" s="43"/>
      <c r="G916" s="43"/>
      <c r="H916" s="43"/>
      <c r="I916" s="93"/>
      <c r="J916" s="42"/>
    </row>
    <row r="917" spans="3:10" ht="12.75">
      <c r="C917" s="70"/>
      <c r="D917" s="43"/>
      <c r="E917" s="43"/>
      <c r="F917" s="43"/>
      <c r="G917" s="43"/>
      <c r="H917" s="43"/>
      <c r="I917" s="93"/>
      <c r="J917" s="42"/>
    </row>
    <row r="918" spans="3:10" ht="12.75">
      <c r="C918" s="70"/>
      <c r="D918" s="43"/>
      <c r="E918" s="43"/>
      <c r="F918" s="43"/>
      <c r="G918" s="43"/>
      <c r="H918" s="43"/>
      <c r="I918" s="93"/>
      <c r="J918" s="42"/>
    </row>
    <row r="919" spans="3:10" ht="12.75">
      <c r="C919" s="70"/>
      <c r="D919" s="43"/>
      <c r="E919" s="43"/>
      <c r="F919" s="43"/>
      <c r="G919" s="43"/>
      <c r="H919" s="43"/>
      <c r="I919" s="93"/>
      <c r="J919" s="42"/>
    </row>
    <row r="920" spans="3:10" ht="12.75">
      <c r="C920" s="70"/>
      <c r="D920" s="43"/>
      <c r="E920" s="43"/>
      <c r="F920" s="43"/>
      <c r="G920" s="43"/>
      <c r="H920" s="43"/>
      <c r="I920" s="93"/>
      <c r="J920" s="42"/>
    </row>
    <row r="921" spans="3:10" ht="12.75">
      <c r="C921" s="70"/>
      <c r="D921" s="43"/>
      <c r="E921" s="43"/>
      <c r="F921" s="43"/>
      <c r="G921" s="43"/>
      <c r="H921" s="43"/>
      <c r="I921" s="93"/>
      <c r="J921" s="42"/>
    </row>
    <row r="922" spans="3:10" ht="12.75">
      <c r="C922" s="70"/>
      <c r="D922" s="43"/>
      <c r="E922" s="43"/>
      <c r="F922" s="43"/>
      <c r="G922" s="43"/>
      <c r="H922" s="43"/>
      <c r="I922" s="93"/>
      <c r="J922" s="42"/>
    </row>
    <row r="923" spans="3:10" ht="12.75">
      <c r="C923" s="70"/>
      <c r="D923" s="43"/>
      <c r="E923" s="43"/>
      <c r="F923" s="43"/>
      <c r="G923" s="43"/>
      <c r="H923" s="43"/>
      <c r="I923" s="93"/>
      <c r="J923" s="42"/>
    </row>
    <row r="924" spans="3:10" ht="12.75">
      <c r="C924" s="70"/>
      <c r="D924" s="43"/>
      <c r="E924" s="43"/>
      <c r="F924" s="43"/>
      <c r="G924" s="43"/>
      <c r="H924" s="43"/>
      <c r="I924" s="93"/>
      <c r="J924" s="42"/>
    </row>
    <row r="925" spans="3:10" ht="12.75">
      <c r="C925" s="70"/>
      <c r="D925" s="43"/>
      <c r="E925" s="43"/>
      <c r="F925" s="43"/>
      <c r="G925" s="43"/>
      <c r="H925" s="43"/>
      <c r="I925" s="93"/>
      <c r="J925" s="42"/>
    </row>
    <row r="926" spans="3:10" ht="12.75">
      <c r="C926" s="70"/>
      <c r="D926" s="43"/>
      <c r="E926" s="43"/>
      <c r="F926" s="43"/>
      <c r="G926" s="43"/>
      <c r="H926" s="43"/>
      <c r="I926" s="93"/>
      <c r="J926" s="42"/>
    </row>
    <row r="927" spans="3:10" ht="12.75">
      <c r="C927" s="70"/>
      <c r="D927" s="43"/>
      <c r="E927" s="43"/>
      <c r="F927" s="43"/>
      <c r="G927" s="43"/>
      <c r="H927" s="43"/>
      <c r="I927" s="93"/>
      <c r="J927" s="42"/>
    </row>
    <row r="928" spans="3:10" ht="12.75">
      <c r="C928" s="70"/>
      <c r="D928" s="43"/>
      <c r="E928" s="43"/>
      <c r="F928" s="43"/>
      <c r="G928" s="43"/>
      <c r="H928" s="43"/>
      <c r="I928" s="93"/>
      <c r="J928" s="42"/>
    </row>
    <row r="929" spans="3:10" ht="12.75">
      <c r="C929" s="70"/>
      <c r="D929" s="43"/>
      <c r="E929" s="43"/>
      <c r="F929" s="43"/>
      <c r="G929" s="43"/>
      <c r="H929" s="43"/>
      <c r="I929" s="93"/>
      <c r="J929" s="42"/>
    </row>
    <row r="930" spans="3:10" ht="12.75">
      <c r="C930" s="70"/>
      <c r="D930" s="43"/>
      <c r="E930" s="43"/>
      <c r="F930" s="43"/>
      <c r="G930" s="43"/>
      <c r="H930" s="43"/>
      <c r="I930" s="93"/>
      <c r="J930" s="42"/>
    </row>
    <row r="931" spans="3:10" ht="12.75">
      <c r="C931" s="70"/>
      <c r="D931" s="43"/>
      <c r="E931" s="43"/>
      <c r="F931" s="43"/>
      <c r="G931" s="43"/>
      <c r="H931" s="43"/>
      <c r="I931" s="93"/>
      <c r="J931" s="42"/>
    </row>
    <row r="932" spans="3:10" ht="12.75">
      <c r="C932" s="70"/>
      <c r="D932" s="43"/>
      <c r="E932" s="43"/>
      <c r="F932" s="43"/>
      <c r="G932" s="43"/>
      <c r="H932" s="43"/>
      <c r="I932" s="93"/>
      <c r="J932" s="42"/>
    </row>
    <row r="933" spans="3:10" ht="12.75">
      <c r="C933" s="70"/>
      <c r="D933" s="43"/>
      <c r="E933" s="43"/>
      <c r="F933" s="43"/>
      <c r="G933" s="43"/>
      <c r="H933" s="43"/>
      <c r="I933" s="93"/>
      <c r="J933" s="42"/>
    </row>
    <row r="934" spans="3:10" ht="12.75">
      <c r="C934" s="70"/>
      <c r="D934" s="43"/>
      <c r="E934" s="43"/>
      <c r="F934" s="43"/>
      <c r="G934" s="43"/>
      <c r="H934" s="43"/>
      <c r="I934" s="93"/>
      <c r="J934" s="42"/>
    </row>
    <row r="935" spans="3:10" ht="12.75">
      <c r="C935" s="70"/>
      <c r="D935" s="43"/>
      <c r="E935" s="43"/>
      <c r="F935" s="43"/>
      <c r="G935" s="43"/>
      <c r="H935" s="43"/>
      <c r="I935" s="93"/>
      <c r="J935" s="42"/>
    </row>
    <row r="936" spans="3:10" ht="12.75">
      <c r="C936" s="70"/>
      <c r="D936" s="43"/>
      <c r="E936" s="43"/>
      <c r="F936" s="43"/>
      <c r="G936" s="43"/>
      <c r="H936" s="43"/>
      <c r="I936" s="93"/>
      <c r="J936" s="42"/>
    </row>
    <row r="937" spans="3:10" ht="12.75">
      <c r="C937" s="70"/>
      <c r="D937" s="43"/>
      <c r="E937" s="43"/>
      <c r="F937" s="43"/>
      <c r="G937" s="43"/>
      <c r="H937" s="43"/>
      <c r="I937" s="93"/>
      <c r="J937" s="42"/>
    </row>
    <row r="938" spans="3:10" ht="12.75">
      <c r="C938" s="70"/>
      <c r="D938" s="43"/>
      <c r="E938" s="43"/>
      <c r="F938" s="43"/>
      <c r="G938" s="43"/>
      <c r="H938" s="43"/>
      <c r="I938" s="93"/>
      <c r="J938" s="42"/>
    </row>
    <row r="939" spans="3:10" ht="12.75">
      <c r="C939" s="70"/>
      <c r="D939" s="43"/>
      <c r="E939" s="43"/>
      <c r="F939" s="43"/>
      <c r="G939" s="43"/>
      <c r="H939" s="43"/>
      <c r="I939" s="93"/>
      <c r="J939" s="42"/>
    </row>
    <row r="940" spans="3:10" ht="12.75">
      <c r="C940" s="70"/>
      <c r="D940" s="43"/>
      <c r="E940" s="43"/>
      <c r="F940" s="43"/>
      <c r="G940" s="43"/>
      <c r="H940" s="43"/>
      <c r="I940" s="93"/>
      <c r="J940" s="42"/>
    </row>
    <row r="941" spans="3:10" ht="12.75">
      <c r="C941" s="70"/>
      <c r="D941" s="43"/>
      <c r="E941" s="43"/>
      <c r="F941" s="43"/>
      <c r="G941" s="43"/>
      <c r="H941" s="43"/>
      <c r="I941" s="93"/>
      <c r="J941" s="42"/>
    </row>
    <row r="942" spans="3:10" ht="12.75">
      <c r="C942" s="70"/>
      <c r="D942" s="43"/>
      <c r="E942" s="43"/>
      <c r="F942" s="43"/>
      <c r="G942" s="43"/>
      <c r="H942" s="43"/>
      <c r="I942" s="93"/>
      <c r="J942" s="42"/>
    </row>
    <row r="943" spans="3:10" ht="12.75">
      <c r="C943" s="70"/>
      <c r="D943" s="43"/>
      <c r="E943" s="43"/>
      <c r="F943" s="43"/>
      <c r="G943" s="43"/>
      <c r="H943" s="43"/>
      <c r="I943" s="93"/>
      <c r="J943" s="42"/>
    </row>
    <row r="944" spans="3:10" ht="12.75">
      <c r="C944" s="70"/>
      <c r="D944" s="43"/>
      <c r="E944" s="43"/>
      <c r="F944" s="43"/>
      <c r="G944" s="43"/>
      <c r="H944" s="43"/>
      <c r="I944" s="93"/>
      <c r="J944" s="42"/>
    </row>
    <row r="945" spans="3:10" ht="12.75">
      <c r="C945" s="70"/>
      <c r="D945" s="43"/>
      <c r="E945" s="43"/>
      <c r="F945" s="43"/>
      <c r="G945" s="43"/>
      <c r="H945" s="43"/>
      <c r="I945" s="93"/>
      <c r="J945" s="42"/>
    </row>
    <row r="946" spans="3:10" ht="12.75">
      <c r="C946" s="70"/>
      <c r="D946" s="43"/>
      <c r="E946" s="43"/>
      <c r="F946" s="43"/>
      <c r="G946" s="43"/>
      <c r="H946" s="43"/>
      <c r="I946" s="93"/>
      <c r="J946" s="42"/>
    </row>
    <row r="947" spans="3:10" ht="12.75">
      <c r="C947" s="70"/>
      <c r="D947" s="43"/>
      <c r="E947" s="43"/>
      <c r="F947" s="43"/>
      <c r="G947" s="43"/>
      <c r="H947" s="43"/>
      <c r="I947" s="93"/>
      <c r="J947" s="42"/>
    </row>
    <row r="948" spans="3:10" ht="12.75">
      <c r="C948" s="70"/>
      <c r="D948" s="43"/>
      <c r="E948" s="43"/>
      <c r="F948" s="43"/>
      <c r="G948" s="43"/>
      <c r="H948" s="43"/>
      <c r="I948" s="93"/>
      <c r="J948" s="42"/>
    </row>
    <row r="949" spans="3:10" ht="12.75">
      <c r="C949" s="70"/>
      <c r="D949" s="43"/>
      <c r="E949" s="43"/>
      <c r="F949" s="43"/>
      <c r="G949" s="43"/>
      <c r="H949" s="43"/>
      <c r="I949" s="93"/>
      <c r="J949" s="42"/>
    </row>
    <row r="950" spans="3:10" ht="12.75">
      <c r="C950" s="70"/>
      <c r="D950" s="43"/>
      <c r="E950" s="43"/>
      <c r="F950" s="43"/>
      <c r="G950" s="43"/>
      <c r="H950" s="43"/>
      <c r="I950" s="93"/>
      <c r="J950" s="42"/>
    </row>
    <row r="951" spans="3:10" ht="12.75">
      <c r="C951" s="70"/>
      <c r="D951" s="43"/>
      <c r="E951" s="43"/>
      <c r="F951" s="43"/>
      <c r="G951" s="43"/>
      <c r="H951" s="43"/>
      <c r="I951" s="93"/>
      <c r="J951" s="42"/>
    </row>
    <row r="952" spans="3:10" ht="12.75">
      <c r="C952" s="70"/>
      <c r="D952" s="43"/>
      <c r="E952" s="43"/>
      <c r="F952" s="43"/>
      <c r="G952" s="43"/>
      <c r="H952" s="43"/>
      <c r="I952" s="93"/>
      <c r="J952" s="42"/>
    </row>
    <row r="953" spans="3:10" ht="12.75">
      <c r="C953" s="70"/>
      <c r="D953" s="43"/>
      <c r="E953" s="43"/>
      <c r="F953" s="43"/>
      <c r="G953" s="43"/>
      <c r="H953" s="43"/>
      <c r="I953" s="93"/>
      <c r="J953" s="42"/>
    </row>
    <row r="954" spans="3:10" ht="12.75">
      <c r="C954" s="70"/>
      <c r="D954" s="43"/>
      <c r="E954" s="43"/>
      <c r="F954" s="43"/>
      <c r="G954" s="43"/>
      <c r="H954" s="43"/>
      <c r="I954" s="93"/>
      <c r="J954" s="42"/>
    </row>
    <row r="955" spans="3:10" ht="12.75">
      <c r="C955" s="70"/>
      <c r="D955" s="43"/>
      <c r="E955" s="43"/>
      <c r="F955" s="43"/>
      <c r="G955" s="43"/>
      <c r="H955" s="43"/>
      <c r="I955" s="93"/>
      <c r="J955" s="42"/>
    </row>
    <row r="956" spans="3:10" ht="12.75">
      <c r="C956" s="70"/>
      <c r="D956" s="43"/>
      <c r="E956" s="43"/>
      <c r="F956" s="43"/>
      <c r="G956" s="43"/>
      <c r="H956" s="43"/>
      <c r="I956" s="93"/>
      <c r="J956" s="42"/>
    </row>
    <row r="957" spans="3:10" ht="12.75">
      <c r="C957" s="70"/>
      <c r="D957" s="43"/>
      <c r="E957" s="43"/>
      <c r="F957" s="43"/>
      <c r="G957" s="43"/>
      <c r="H957" s="43"/>
      <c r="I957" s="93"/>
      <c r="J957" s="42"/>
    </row>
    <row r="958" spans="3:10" ht="12.75">
      <c r="C958" s="70"/>
      <c r="D958" s="43"/>
      <c r="E958" s="43"/>
      <c r="F958" s="43"/>
      <c r="G958" s="43"/>
      <c r="H958" s="43"/>
      <c r="I958" s="93"/>
      <c r="J958" s="42"/>
    </row>
    <row r="959" spans="3:10" ht="12.75">
      <c r="C959" s="70"/>
      <c r="D959" s="43"/>
      <c r="E959" s="43"/>
      <c r="F959" s="43"/>
      <c r="G959" s="43"/>
      <c r="H959" s="43"/>
      <c r="I959" s="93"/>
      <c r="J959" s="42"/>
    </row>
    <row r="960" spans="3:10" ht="12.75">
      <c r="C960" s="70"/>
      <c r="D960" s="43"/>
      <c r="E960" s="43"/>
      <c r="F960" s="43"/>
      <c r="G960" s="43"/>
      <c r="H960" s="43"/>
      <c r="I960" s="93"/>
      <c r="J960" s="42"/>
    </row>
    <row r="961" spans="3:10" ht="12.75">
      <c r="C961" s="70"/>
      <c r="D961" s="43"/>
      <c r="E961" s="43"/>
      <c r="F961" s="43"/>
      <c r="G961" s="43"/>
      <c r="H961" s="43"/>
      <c r="I961" s="93"/>
      <c r="J961" s="42"/>
    </row>
    <row r="962" spans="3:10" ht="12.75">
      <c r="C962" s="70"/>
      <c r="D962" s="43"/>
      <c r="E962" s="43"/>
      <c r="F962" s="43"/>
      <c r="G962" s="43"/>
      <c r="H962" s="43"/>
      <c r="I962" s="93"/>
      <c r="J962" s="42"/>
    </row>
    <row r="963" spans="3:10" ht="12.75">
      <c r="C963" s="70"/>
      <c r="D963" s="43"/>
      <c r="E963" s="43"/>
      <c r="F963" s="43"/>
      <c r="G963" s="43"/>
      <c r="H963" s="43"/>
      <c r="I963" s="93"/>
      <c r="J963" s="42"/>
    </row>
    <row r="964" spans="3:10" ht="12.75">
      <c r="C964" s="70"/>
      <c r="D964" s="43"/>
      <c r="E964" s="43"/>
      <c r="F964" s="43"/>
      <c r="G964" s="43"/>
      <c r="H964" s="43"/>
      <c r="I964" s="93"/>
      <c r="J964" s="42"/>
    </row>
    <row r="965" spans="3:10" ht="12.75">
      <c r="C965" s="70"/>
      <c r="D965" s="43"/>
      <c r="E965" s="43"/>
      <c r="F965" s="43"/>
      <c r="G965" s="43"/>
      <c r="H965" s="43"/>
      <c r="I965" s="93"/>
      <c r="J965" s="42"/>
    </row>
    <row r="966" spans="3:10" ht="12.75">
      <c r="C966" s="70"/>
      <c r="D966" s="43"/>
      <c r="E966" s="43"/>
      <c r="F966" s="43"/>
      <c r="G966" s="43"/>
      <c r="H966" s="43"/>
      <c r="I966" s="93"/>
      <c r="J966" s="42"/>
    </row>
    <row r="967" spans="3:10" ht="12.75">
      <c r="C967" s="70"/>
      <c r="D967" s="43"/>
      <c r="E967" s="43"/>
      <c r="F967" s="43"/>
      <c r="G967" s="43"/>
      <c r="H967" s="43"/>
      <c r="I967" s="93"/>
      <c r="J967" s="42"/>
    </row>
    <row r="968" spans="3:10" ht="12.75">
      <c r="C968" s="70"/>
      <c r="D968" s="43"/>
      <c r="E968" s="43"/>
      <c r="F968" s="43"/>
      <c r="G968" s="43"/>
      <c r="H968" s="43"/>
      <c r="I968" s="93"/>
      <c r="J968" s="42"/>
    </row>
    <row r="969" spans="3:10" ht="12.75">
      <c r="C969" s="70"/>
      <c r="D969" s="43"/>
      <c r="E969" s="43"/>
      <c r="F969" s="43"/>
      <c r="G969" s="43"/>
      <c r="H969" s="43"/>
      <c r="I969" s="93"/>
      <c r="J969" s="42"/>
    </row>
    <row r="970" spans="3:10" ht="12.75">
      <c r="C970" s="70"/>
      <c r="D970" s="43"/>
      <c r="E970" s="43"/>
      <c r="F970" s="43"/>
      <c r="G970" s="43"/>
      <c r="H970" s="43"/>
      <c r="I970" s="93"/>
      <c r="J970" s="42"/>
    </row>
    <row r="971" spans="3:10" ht="12.75">
      <c r="C971" s="70"/>
      <c r="D971" s="43"/>
      <c r="E971" s="43"/>
      <c r="F971" s="43"/>
      <c r="G971" s="43"/>
      <c r="H971" s="43"/>
      <c r="I971" s="93"/>
      <c r="J971" s="42"/>
    </row>
    <row r="972" spans="3:10" ht="12.75">
      <c r="C972" s="70"/>
      <c r="D972" s="43"/>
      <c r="E972" s="43"/>
      <c r="F972" s="43"/>
      <c r="G972" s="43"/>
      <c r="H972" s="43"/>
      <c r="I972" s="93"/>
      <c r="J972" s="42"/>
    </row>
    <row r="973" spans="3:10" ht="12.75">
      <c r="C973" s="70"/>
      <c r="D973" s="43"/>
      <c r="E973" s="43"/>
      <c r="F973" s="43"/>
      <c r="G973" s="43"/>
      <c r="H973" s="43"/>
      <c r="I973" s="93"/>
      <c r="J973" s="42"/>
    </row>
    <row r="974" spans="3:10" ht="12.75">
      <c r="C974" s="70"/>
      <c r="D974" s="43"/>
      <c r="E974" s="43"/>
      <c r="F974" s="43"/>
      <c r="G974" s="43"/>
      <c r="H974" s="43"/>
      <c r="I974" s="93"/>
      <c r="J974" s="42"/>
    </row>
    <row r="975" spans="3:10" ht="12.75">
      <c r="C975" s="70"/>
      <c r="D975" s="43"/>
      <c r="E975" s="43"/>
      <c r="F975" s="43"/>
      <c r="G975" s="43"/>
      <c r="H975" s="43"/>
      <c r="I975" s="93"/>
      <c r="J975" s="42"/>
    </row>
    <row r="976" spans="3:10" ht="12.75">
      <c r="C976" s="70"/>
      <c r="D976" s="43"/>
      <c r="E976" s="43"/>
      <c r="F976" s="43"/>
      <c r="G976" s="43"/>
      <c r="H976" s="43"/>
      <c r="I976" s="93"/>
      <c r="J976" s="42"/>
    </row>
    <row r="977" spans="3:10" ht="12.75">
      <c r="C977" s="70"/>
      <c r="D977" s="43"/>
      <c r="E977" s="43"/>
      <c r="F977" s="43"/>
      <c r="G977" s="43"/>
      <c r="H977" s="43"/>
      <c r="I977" s="93"/>
      <c r="J977" s="42"/>
    </row>
    <row r="978" spans="3:10" ht="12.75">
      <c r="C978" s="70"/>
      <c r="D978" s="43"/>
      <c r="E978" s="43"/>
      <c r="F978" s="43"/>
      <c r="G978" s="43"/>
      <c r="H978" s="43"/>
      <c r="I978" s="93"/>
      <c r="J978" s="42"/>
    </row>
    <row r="979" spans="3:10" ht="12.75">
      <c r="C979" s="70"/>
      <c r="D979" s="43"/>
      <c r="E979" s="43"/>
      <c r="F979" s="43"/>
      <c r="G979" s="43"/>
      <c r="H979" s="43"/>
      <c r="I979" s="93"/>
      <c r="J979" s="42"/>
    </row>
    <row r="980" spans="3:10" ht="12.75">
      <c r="C980" s="70"/>
      <c r="D980" s="43"/>
      <c r="E980" s="43"/>
      <c r="F980" s="43"/>
      <c r="G980" s="43"/>
      <c r="H980" s="43"/>
      <c r="I980" s="93"/>
      <c r="J980" s="42"/>
    </row>
    <row r="981" spans="3:10" ht="12.75">
      <c r="C981" s="70"/>
      <c r="D981" s="43"/>
      <c r="E981" s="43"/>
      <c r="F981" s="43"/>
      <c r="G981" s="43"/>
      <c r="H981" s="43"/>
      <c r="I981" s="93"/>
      <c r="J981" s="42"/>
    </row>
    <row r="982" spans="3:10" ht="12.75">
      <c r="C982" s="70"/>
      <c r="D982" s="43"/>
      <c r="E982" s="43"/>
      <c r="F982" s="43"/>
      <c r="G982" s="43"/>
      <c r="H982" s="43"/>
      <c r="I982" s="93"/>
      <c r="J982" s="42"/>
    </row>
    <row r="983" spans="3:10" ht="12.75">
      <c r="C983" s="70"/>
      <c r="D983" s="43"/>
      <c r="E983" s="43"/>
      <c r="F983" s="43"/>
      <c r="G983" s="43"/>
      <c r="H983" s="43"/>
      <c r="I983" s="93"/>
      <c r="J983" s="42"/>
    </row>
    <row r="984" spans="3:10" ht="12.75">
      <c r="C984" s="70"/>
      <c r="D984" s="43"/>
      <c r="E984" s="43"/>
      <c r="F984" s="43"/>
      <c r="G984" s="43"/>
      <c r="H984" s="43"/>
      <c r="I984" s="93"/>
      <c r="J984" s="42"/>
    </row>
    <row r="985" spans="3:10" ht="12.75">
      <c r="C985" s="70"/>
      <c r="D985" s="43"/>
      <c r="E985" s="43"/>
      <c r="F985" s="43"/>
      <c r="G985" s="43"/>
      <c r="H985" s="43"/>
      <c r="I985" s="93"/>
      <c r="J985" s="42"/>
    </row>
    <row r="986" spans="3:10" ht="12.75">
      <c r="C986" s="70"/>
      <c r="D986" s="43"/>
      <c r="E986" s="43"/>
      <c r="F986" s="43"/>
      <c r="G986" s="43"/>
      <c r="H986" s="43"/>
      <c r="I986" s="93"/>
      <c r="J986" s="42"/>
    </row>
    <row r="987" spans="3:10" ht="12.75">
      <c r="C987" s="70"/>
      <c r="D987" s="43"/>
      <c r="E987" s="43"/>
      <c r="F987" s="43"/>
      <c r="G987" s="43"/>
      <c r="H987" s="43"/>
      <c r="I987" s="93"/>
      <c r="J987" s="42"/>
    </row>
    <row r="988" spans="3:10" ht="12.75">
      <c r="C988" s="70"/>
      <c r="D988" s="43"/>
      <c r="E988" s="43"/>
      <c r="F988" s="43"/>
      <c r="G988" s="43"/>
      <c r="H988" s="43"/>
      <c r="I988" s="93"/>
      <c r="J988" s="42"/>
    </row>
    <row r="989" spans="3:10" ht="12.75">
      <c r="C989" s="70"/>
      <c r="D989" s="43"/>
      <c r="E989" s="43"/>
      <c r="F989" s="43"/>
      <c r="G989" s="43"/>
      <c r="H989" s="43"/>
      <c r="I989" s="93"/>
      <c r="J989" s="42"/>
    </row>
    <row r="990" spans="3:10" ht="12.75">
      <c r="C990" s="70"/>
      <c r="D990" s="43"/>
      <c r="E990" s="43"/>
      <c r="F990" s="43"/>
      <c r="G990" s="43"/>
      <c r="H990" s="43"/>
      <c r="I990" s="93"/>
      <c r="J990" s="42"/>
    </row>
    <row r="991" spans="3:10" ht="12.75">
      <c r="C991" s="70"/>
      <c r="D991" s="43"/>
      <c r="E991" s="43"/>
      <c r="F991" s="43"/>
      <c r="G991" s="43"/>
      <c r="H991" s="43"/>
      <c r="I991" s="93"/>
      <c r="J991" s="42"/>
    </row>
    <row r="992" spans="3:10" ht="12.75">
      <c r="C992" s="70"/>
      <c r="D992" s="43"/>
      <c r="E992" s="43"/>
      <c r="F992" s="43"/>
      <c r="G992" s="43"/>
      <c r="H992" s="43"/>
      <c r="I992" s="93"/>
      <c r="J992" s="42"/>
    </row>
    <row r="993" spans="3:10" ht="12.75">
      <c r="C993" s="70"/>
      <c r="D993" s="43"/>
      <c r="E993" s="43"/>
      <c r="F993" s="43"/>
      <c r="G993" s="43"/>
      <c r="H993" s="43"/>
      <c r="I993" s="93"/>
      <c r="J993" s="42"/>
    </row>
    <row r="994" spans="3:10" ht="12.75">
      <c r="C994" s="70"/>
      <c r="D994" s="43"/>
      <c r="E994" s="43"/>
      <c r="F994" s="43"/>
      <c r="G994" s="43"/>
      <c r="H994" s="43"/>
      <c r="I994" s="93"/>
      <c r="J994" s="42"/>
    </row>
    <row r="995" spans="3:10" ht="12.75">
      <c r="C995" s="70"/>
      <c r="D995" s="43"/>
      <c r="E995" s="43"/>
      <c r="F995" s="43"/>
      <c r="G995" s="43"/>
      <c r="H995" s="43"/>
      <c r="I995" s="93"/>
      <c r="J995" s="42"/>
    </row>
    <row r="996" spans="3:10" ht="12.75">
      <c r="C996" s="70"/>
      <c r="D996" s="43"/>
      <c r="E996" s="43"/>
      <c r="F996" s="43"/>
      <c r="G996" s="43"/>
      <c r="H996" s="43"/>
      <c r="I996" s="93"/>
      <c r="J996" s="42"/>
    </row>
    <row r="997" spans="3:10" ht="12.75">
      <c r="C997" s="70"/>
      <c r="D997" s="43"/>
      <c r="E997" s="43"/>
      <c r="F997" s="43"/>
      <c r="G997" s="43"/>
      <c r="H997" s="43"/>
      <c r="I997" s="93"/>
      <c r="J997" s="42"/>
    </row>
    <row r="998" spans="3:10" ht="12.75">
      <c r="C998" s="70"/>
      <c r="D998" s="43"/>
      <c r="E998" s="43"/>
      <c r="F998" s="43"/>
      <c r="G998" s="43"/>
      <c r="H998" s="43"/>
      <c r="I998" s="93"/>
      <c r="J998" s="42"/>
    </row>
    <row r="999" spans="3:10" ht="12.75">
      <c r="C999" s="70"/>
      <c r="D999" s="43"/>
      <c r="E999" s="43"/>
      <c r="F999" s="43"/>
      <c r="G999" s="43"/>
      <c r="H999" s="43"/>
      <c r="I999" s="93"/>
      <c r="J999" s="42"/>
    </row>
    <row r="1000" spans="3:10" ht="12.75">
      <c r="C1000" s="70"/>
      <c r="D1000" s="43"/>
      <c r="E1000" s="43"/>
      <c r="F1000" s="43"/>
      <c r="G1000" s="43"/>
      <c r="H1000" s="43"/>
      <c r="I1000" s="93"/>
      <c r="J1000" s="42"/>
    </row>
    <row r="1001" spans="3:10" ht="12.75">
      <c r="C1001" s="70"/>
      <c r="D1001" s="43"/>
      <c r="E1001" s="43"/>
      <c r="F1001" s="43"/>
      <c r="G1001" s="43"/>
      <c r="H1001" s="43"/>
      <c r="I1001" s="93"/>
      <c r="J1001" s="42"/>
    </row>
    <row r="1002" spans="3:10" ht="12.75">
      <c r="C1002" s="70"/>
      <c r="D1002" s="43"/>
      <c r="E1002" s="43"/>
      <c r="F1002" s="43"/>
      <c r="G1002" s="43"/>
      <c r="H1002" s="43"/>
      <c r="I1002" s="93"/>
      <c r="J1002" s="42"/>
    </row>
    <row r="1003" spans="3:10" ht="12.75">
      <c r="C1003" s="70"/>
      <c r="D1003" s="43"/>
      <c r="E1003" s="43"/>
      <c r="F1003" s="43"/>
      <c r="G1003" s="43"/>
      <c r="H1003" s="43"/>
      <c r="I1003" s="93"/>
      <c r="J1003" s="42"/>
    </row>
    <row r="1004" spans="3:10" ht="12.75">
      <c r="C1004" s="70"/>
      <c r="D1004" s="43"/>
      <c r="E1004" s="43"/>
      <c r="F1004" s="43"/>
      <c r="G1004" s="43"/>
      <c r="H1004" s="43"/>
      <c r="I1004" s="93"/>
      <c r="J1004" s="42"/>
    </row>
    <row r="1005" spans="3:10" ht="12.75">
      <c r="C1005" s="70"/>
      <c r="D1005" s="43"/>
      <c r="E1005" s="43"/>
      <c r="F1005" s="43"/>
      <c r="G1005" s="43"/>
      <c r="H1005" s="43"/>
      <c r="I1005" s="93"/>
      <c r="J1005" s="42"/>
    </row>
    <row r="1006" spans="3:10" ht="12.75">
      <c r="C1006" s="70"/>
      <c r="D1006" s="43"/>
      <c r="E1006" s="43"/>
      <c r="F1006" s="43"/>
      <c r="G1006" s="43"/>
      <c r="H1006" s="43"/>
      <c r="I1006" s="93"/>
      <c r="J1006" s="42"/>
    </row>
    <row r="1007" spans="3:10" ht="12.75">
      <c r="C1007" s="70"/>
      <c r="D1007" s="43"/>
      <c r="E1007" s="43"/>
      <c r="F1007" s="43"/>
      <c r="G1007" s="43"/>
      <c r="H1007" s="43"/>
      <c r="I1007" s="93"/>
      <c r="J1007" s="42"/>
    </row>
    <row r="1008" spans="3:10" ht="12.75">
      <c r="C1008" s="70"/>
      <c r="D1008" s="43"/>
      <c r="E1008" s="43"/>
      <c r="F1008" s="43"/>
      <c r="G1008" s="43"/>
      <c r="H1008" s="43"/>
      <c r="I1008" s="93"/>
      <c r="J1008" s="42"/>
    </row>
    <row r="1009" spans="3:10" ht="12.75">
      <c r="C1009" s="70"/>
      <c r="D1009" s="43"/>
      <c r="E1009" s="43"/>
      <c r="F1009" s="43"/>
      <c r="G1009" s="43"/>
      <c r="H1009" s="43"/>
      <c r="I1009" s="93"/>
      <c r="J1009" s="42"/>
    </row>
    <row r="1010" spans="3:10" ht="12.75">
      <c r="C1010" s="70"/>
      <c r="D1010" s="43"/>
      <c r="E1010" s="43"/>
      <c r="F1010" s="43"/>
      <c r="G1010" s="43"/>
      <c r="H1010" s="43"/>
      <c r="I1010" s="93"/>
      <c r="J1010" s="42"/>
    </row>
    <row r="1011" spans="3:10" ht="12.75">
      <c r="C1011" s="70"/>
      <c r="D1011" s="43"/>
      <c r="E1011" s="43"/>
      <c r="F1011" s="43"/>
      <c r="G1011" s="43"/>
      <c r="H1011" s="43"/>
      <c r="I1011" s="93"/>
      <c r="J1011" s="42"/>
    </row>
    <row r="1012" spans="3:10" ht="12.75">
      <c r="C1012" s="70"/>
      <c r="D1012" s="43"/>
      <c r="E1012" s="43"/>
      <c r="F1012" s="43"/>
      <c r="G1012" s="43"/>
      <c r="H1012" s="43"/>
      <c r="I1012" s="93"/>
      <c r="J1012" s="42"/>
    </row>
    <row r="1013" spans="3:10" ht="12.75">
      <c r="C1013" s="70"/>
      <c r="D1013" s="43"/>
      <c r="E1013" s="43"/>
      <c r="F1013" s="43"/>
      <c r="G1013" s="43"/>
      <c r="H1013" s="43"/>
      <c r="I1013" s="93"/>
      <c r="J1013" s="42"/>
    </row>
    <row r="1014" spans="3:10" ht="12.75">
      <c r="C1014" s="70"/>
      <c r="D1014" s="43"/>
      <c r="E1014" s="43"/>
      <c r="F1014" s="43"/>
      <c r="G1014" s="43"/>
      <c r="H1014" s="43"/>
      <c r="I1014" s="93"/>
      <c r="J1014" s="42"/>
    </row>
    <row r="1015" spans="3:10" ht="12.75">
      <c r="C1015" s="70"/>
      <c r="D1015" s="43"/>
      <c r="E1015" s="43"/>
      <c r="F1015" s="43"/>
      <c r="G1015" s="43"/>
      <c r="H1015" s="43"/>
      <c r="I1015" s="93"/>
      <c r="J1015" s="42"/>
    </row>
    <row r="1016" spans="3:10" ht="12.75">
      <c r="C1016" s="70"/>
      <c r="D1016" s="43"/>
      <c r="E1016" s="43"/>
      <c r="F1016" s="43"/>
      <c r="G1016" s="43"/>
      <c r="H1016" s="43"/>
      <c r="I1016" s="93"/>
      <c r="J1016" s="42"/>
    </row>
    <row r="1017" spans="3:10" ht="12.75">
      <c r="C1017" s="70"/>
      <c r="D1017" s="43"/>
      <c r="E1017" s="43"/>
      <c r="F1017" s="43"/>
      <c r="G1017" s="43"/>
      <c r="H1017" s="43"/>
      <c r="I1017" s="93"/>
      <c r="J1017" s="42"/>
    </row>
    <row r="1018" spans="3:10" ht="12.75">
      <c r="C1018" s="70"/>
      <c r="D1018" s="43"/>
      <c r="E1018" s="43"/>
      <c r="F1018" s="43"/>
      <c r="G1018" s="43"/>
      <c r="H1018" s="43"/>
      <c r="I1018" s="93"/>
      <c r="J1018" s="42"/>
    </row>
    <row r="1019" spans="3:10" ht="12.75">
      <c r="C1019" s="70"/>
      <c r="D1019" s="43"/>
      <c r="E1019" s="43"/>
      <c r="F1019" s="43"/>
      <c r="G1019" s="43"/>
      <c r="H1019" s="43"/>
      <c r="I1019" s="93"/>
      <c r="J1019" s="42"/>
    </row>
    <row r="1020" spans="3:10" ht="12.75">
      <c r="C1020" s="70"/>
      <c r="D1020" s="43"/>
      <c r="E1020" s="43"/>
      <c r="F1020" s="43"/>
      <c r="G1020" s="43"/>
      <c r="H1020" s="43"/>
      <c r="I1020" s="93"/>
      <c r="J1020" s="42"/>
    </row>
    <row r="1021" spans="3:10" ht="12.75">
      <c r="C1021" s="70"/>
      <c r="D1021" s="43"/>
      <c r="E1021" s="43"/>
      <c r="F1021" s="43"/>
      <c r="G1021" s="43"/>
      <c r="H1021" s="43"/>
      <c r="I1021" s="93"/>
      <c r="J1021" s="42"/>
    </row>
    <row r="1022" spans="3:10" ht="12.75">
      <c r="C1022" s="70"/>
      <c r="D1022" s="43"/>
      <c r="E1022" s="43"/>
      <c r="F1022" s="43"/>
      <c r="G1022" s="43"/>
      <c r="H1022" s="43"/>
      <c r="I1022" s="93"/>
      <c r="J1022" s="42"/>
    </row>
    <row r="1023" spans="3:10" ht="12.75">
      <c r="C1023" s="70"/>
      <c r="D1023" s="43"/>
      <c r="E1023" s="43"/>
      <c r="F1023" s="43"/>
      <c r="G1023" s="43"/>
      <c r="H1023" s="43"/>
      <c r="I1023" s="93"/>
      <c r="J1023" s="42"/>
    </row>
    <row r="1024" spans="3:10" ht="12.75">
      <c r="C1024" s="70"/>
      <c r="D1024" s="43"/>
      <c r="E1024" s="43"/>
      <c r="F1024" s="43"/>
      <c r="G1024" s="43"/>
      <c r="H1024" s="43"/>
      <c r="I1024" s="93"/>
      <c r="J1024" s="42"/>
    </row>
    <row r="1025" spans="3:10" ht="12.75">
      <c r="C1025" s="70"/>
      <c r="D1025" s="43"/>
      <c r="E1025" s="43"/>
      <c r="F1025" s="43"/>
      <c r="G1025" s="43"/>
      <c r="H1025" s="43"/>
      <c r="I1025" s="93"/>
      <c r="J1025" s="42"/>
    </row>
    <row r="1026" spans="3:10" ht="12.75">
      <c r="C1026" s="70"/>
      <c r="D1026" s="43"/>
      <c r="E1026" s="43"/>
      <c r="F1026" s="43"/>
      <c r="G1026" s="43"/>
      <c r="H1026" s="43"/>
      <c r="I1026" s="93"/>
      <c r="J1026" s="42"/>
    </row>
    <row r="1027" spans="3:10" ht="12.75">
      <c r="C1027" s="70"/>
      <c r="D1027" s="43"/>
      <c r="E1027" s="43"/>
      <c r="F1027" s="43"/>
      <c r="G1027" s="43"/>
      <c r="H1027" s="43"/>
      <c r="I1027" s="93"/>
      <c r="J1027" s="42"/>
    </row>
    <row r="1028" spans="3:10" ht="12.75">
      <c r="C1028" s="70"/>
      <c r="D1028" s="43"/>
      <c r="E1028" s="43"/>
      <c r="F1028" s="43"/>
      <c r="G1028" s="43"/>
      <c r="H1028" s="43"/>
      <c r="I1028" s="93"/>
      <c r="J1028" s="42"/>
    </row>
    <row r="1029" spans="3:10" ht="12.75">
      <c r="C1029" s="70"/>
      <c r="D1029" s="43"/>
      <c r="E1029" s="43"/>
      <c r="F1029" s="43"/>
      <c r="G1029" s="43"/>
      <c r="H1029" s="43"/>
      <c r="I1029" s="93"/>
      <c r="J1029" s="42"/>
    </row>
    <row r="1030" spans="3:10" ht="12.75">
      <c r="C1030" s="70"/>
      <c r="D1030" s="43"/>
      <c r="E1030" s="43"/>
      <c r="F1030" s="43"/>
      <c r="G1030" s="43"/>
      <c r="H1030" s="43"/>
      <c r="I1030" s="93"/>
      <c r="J1030" s="42"/>
    </row>
    <row r="1031" spans="3:10" ht="12.75">
      <c r="C1031" s="70"/>
      <c r="D1031" s="43"/>
      <c r="E1031" s="43"/>
      <c r="F1031" s="43"/>
      <c r="G1031" s="43"/>
      <c r="H1031" s="43"/>
      <c r="I1031" s="93"/>
      <c r="J1031" s="42"/>
    </row>
    <row r="1032" spans="3:10" ht="12.75">
      <c r="C1032" s="70"/>
      <c r="D1032" s="43"/>
      <c r="E1032" s="43"/>
      <c r="F1032" s="43"/>
      <c r="G1032" s="43"/>
      <c r="H1032" s="43"/>
      <c r="I1032" s="93"/>
      <c r="J1032" s="42"/>
    </row>
    <row r="1033" spans="3:10" ht="12.75">
      <c r="C1033" s="70"/>
      <c r="D1033" s="43"/>
      <c r="E1033" s="43"/>
      <c r="F1033" s="43"/>
      <c r="G1033" s="43"/>
      <c r="H1033" s="43"/>
      <c r="I1033" s="93"/>
      <c r="J1033" s="42"/>
    </row>
    <row r="1034" spans="3:10" ht="12.75">
      <c r="C1034" s="70"/>
      <c r="D1034" s="43"/>
      <c r="E1034" s="43"/>
      <c r="F1034" s="43"/>
      <c r="G1034" s="43"/>
      <c r="H1034" s="43"/>
      <c r="I1034" s="93"/>
      <c r="J1034" s="42"/>
    </row>
    <row r="1035" spans="3:10" ht="12.75">
      <c r="C1035" s="70"/>
      <c r="D1035" s="43"/>
      <c r="E1035" s="43"/>
      <c r="F1035" s="43"/>
      <c r="G1035" s="43"/>
      <c r="H1035" s="43"/>
      <c r="I1035" s="93"/>
      <c r="J1035" s="42"/>
    </row>
    <row r="1036" spans="3:10" ht="12.75">
      <c r="C1036" s="70"/>
      <c r="D1036" s="43"/>
      <c r="E1036" s="43"/>
      <c r="F1036" s="43"/>
      <c r="G1036" s="43"/>
      <c r="H1036" s="43"/>
      <c r="I1036" s="93"/>
      <c r="J1036" s="42"/>
    </row>
    <row r="1037" spans="3:10" ht="12.75">
      <c r="C1037" s="70"/>
      <c r="D1037" s="43"/>
      <c r="E1037" s="43"/>
      <c r="F1037" s="43"/>
      <c r="G1037" s="43"/>
      <c r="H1037" s="43"/>
      <c r="I1037" s="93"/>
      <c r="J1037" s="42"/>
    </row>
    <row r="1038" spans="3:10" ht="12.75">
      <c r="C1038" s="70"/>
      <c r="D1038" s="43"/>
      <c r="E1038" s="43"/>
      <c r="F1038" s="43"/>
      <c r="G1038" s="43"/>
      <c r="H1038" s="43"/>
      <c r="I1038" s="93"/>
      <c r="J1038" s="42"/>
    </row>
    <row r="1039" spans="3:10" ht="12.75">
      <c r="C1039" s="70"/>
      <c r="D1039" s="43"/>
      <c r="E1039" s="43"/>
      <c r="F1039" s="43"/>
      <c r="G1039" s="43"/>
      <c r="H1039" s="43"/>
      <c r="I1039" s="93"/>
      <c r="J1039" s="42"/>
    </row>
    <row r="1040" spans="3:10" ht="12.75">
      <c r="C1040" s="70"/>
      <c r="D1040" s="43"/>
      <c r="E1040" s="43"/>
      <c r="F1040" s="43"/>
      <c r="G1040" s="43"/>
      <c r="H1040" s="43"/>
      <c r="I1040" s="93"/>
      <c r="J1040" s="42"/>
    </row>
    <row r="1041" spans="3:10" ht="12.75">
      <c r="C1041" s="70"/>
      <c r="D1041" s="43"/>
      <c r="E1041" s="43"/>
      <c r="F1041" s="43"/>
      <c r="G1041" s="43"/>
      <c r="H1041" s="43"/>
      <c r="I1041" s="93"/>
      <c r="J1041" s="42"/>
    </row>
    <row r="1042" spans="3:10" ht="12.75">
      <c r="C1042" s="70"/>
      <c r="D1042" s="43"/>
      <c r="E1042" s="43"/>
      <c r="F1042" s="43"/>
      <c r="G1042" s="43"/>
      <c r="H1042" s="43"/>
      <c r="I1042" s="93"/>
      <c r="J1042" s="42"/>
    </row>
    <row r="1043" spans="3:10" ht="12.75">
      <c r="C1043" s="70"/>
      <c r="D1043" s="43"/>
      <c r="E1043" s="43"/>
      <c r="F1043" s="43"/>
      <c r="G1043" s="43"/>
      <c r="H1043" s="43"/>
      <c r="I1043" s="93"/>
      <c r="J1043" s="42"/>
    </row>
    <row r="1044" spans="3:10" ht="12.75">
      <c r="C1044" s="70"/>
      <c r="D1044" s="43"/>
      <c r="E1044" s="43"/>
      <c r="F1044" s="43"/>
      <c r="G1044" s="43"/>
      <c r="H1044" s="43"/>
      <c r="I1044" s="93"/>
      <c r="J1044" s="42"/>
    </row>
    <row r="1045" spans="3:10" ht="12.75">
      <c r="C1045" s="70"/>
      <c r="D1045" s="43"/>
      <c r="E1045" s="43"/>
      <c r="F1045" s="43"/>
      <c r="G1045" s="43"/>
      <c r="H1045" s="43"/>
      <c r="I1045" s="93"/>
      <c r="J1045" s="42"/>
    </row>
    <row r="1046" spans="3:10" ht="12.75">
      <c r="C1046" s="70"/>
      <c r="D1046" s="43"/>
      <c r="E1046" s="43"/>
      <c r="F1046" s="43"/>
      <c r="G1046" s="43"/>
      <c r="H1046" s="43"/>
      <c r="I1046" s="93"/>
      <c r="J1046" s="42"/>
    </row>
    <row r="1047" spans="3:10" ht="12.75">
      <c r="C1047" s="70"/>
      <c r="D1047" s="43"/>
      <c r="E1047" s="43"/>
      <c r="F1047" s="43"/>
      <c r="G1047" s="43"/>
      <c r="H1047" s="43"/>
      <c r="I1047" s="93"/>
      <c r="J1047" s="42"/>
    </row>
    <row r="1048" spans="3:10" ht="12.75">
      <c r="C1048" s="70"/>
      <c r="D1048" s="43"/>
      <c r="E1048" s="43"/>
      <c r="F1048" s="43"/>
      <c r="G1048" s="43"/>
      <c r="H1048" s="43"/>
      <c r="I1048" s="93"/>
      <c r="J1048" s="42"/>
    </row>
    <row r="1049" spans="3:10" ht="12.75">
      <c r="C1049" s="70"/>
      <c r="D1049" s="43"/>
      <c r="E1049" s="43"/>
      <c r="F1049" s="43"/>
      <c r="G1049" s="43"/>
      <c r="H1049" s="43"/>
      <c r="I1049" s="93"/>
      <c r="J1049" s="42"/>
    </row>
    <row r="1050" spans="3:10" ht="12.75">
      <c r="C1050" s="70"/>
      <c r="D1050" s="43"/>
      <c r="E1050" s="43"/>
      <c r="F1050" s="43"/>
      <c r="G1050" s="43"/>
      <c r="H1050" s="43"/>
      <c r="I1050" s="93"/>
      <c r="J1050" s="42"/>
    </row>
    <row r="1051" spans="3:10" ht="12.75">
      <c r="C1051" s="70"/>
      <c r="D1051" s="43"/>
      <c r="E1051" s="43"/>
      <c r="F1051" s="43"/>
      <c r="G1051" s="43"/>
      <c r="H1051" s="43"/>
      <c r="I1051" s="93"/>
      <c r="J1051" s="42"/>
    </row>
    <row r="1052" spans="3:10" ht="12.75">
      <c r="C1052" s="70"/>
      <c r="D1052" s="43"/>
      <c r="E1052" s="43"/>
      <c r="F1052" s="43"/>
      <c r="G1052" s="43"/>
      <c r="H1052" s="43"/>
      <c r="I1052" s="93"/>
      <c r="J1052" s="42"/>
    </row>
    <row r="1053" spans="3:10" ht="12.75">
      <c r="C1053" s="70"/>
      <c r="D1053" s="43"/>
      <c r="E1053" s="43"/>
      <c r="F1053" s="43"/>
      <c r="G1053" s="43"/>
      <c r="H1053" s="43"/>
      <c r="I1053" s="93"/>
      <c r="J1053" s="42"/>
    </row>
    <row r="1054" spans="3:10" ht="12.75">
      <c r="C1054" s="70"/>
      <c r="D1054" s="43"/>
      <c r="E1054" s="43"/>
      <c r="F1054" s="43"/>
      <c r="G1054" s="43"/>
      <c r="H1054" s="43"/>
      <c r="I1054" s="93"/>
      <c r="J1054" s="42"/>
    </row>
    <row r="1055" spans="3:10" ht="12.75">
      <c r="C1055" s="70"/>
      <c r="D1055" s="43"/>
      <c r="E1055" s="43"/>
      <c r="F1055" s="43"/>
      <c r="G1055" s="43"/>
      <c r="H1055" s="43"/>
      <c r="I1055" s="93"/>
      <c r="J1055" s="42"/>
    </row>
    <row r="1056" spans="3:10" ht="12.75">
      <c r="C1056" s="70"/>
      <c r="D1056" s="43"/>
      <c r="E1056" s="43"/>
      <c r="F1056" s="43"/>
      <c r="G1056" s="43"/>
      <c r="H1056" s="43"/>
      <c r="I1056" s="93"/>
      <c r="J1056" s="42"/>
    </row>
    <row r="1057" spans="3:10" ht="12.75">
      <c r="C1057" s="70"/>
      <c r="D1057" s="43"/>
      <c r="E1057" s="43"/>
      <c r="F1057" s="43"/>
      <c r="G1057" s="43"/>
      <c r="H1057" s="43"/>
      <c r="I1057" s="93"/>
      <c r="J1057" s="42"/>
    </row>
    <row r="1058" spans="3:10" ht="12.75">
      <c r="C1058" s="70"/>
      <c r="D1058" s="43"/>
      <c r="E1058" s="43"/>
      <c r="F1058" s="43"/>
      <c r="G1058" s="43"/>
      <c r="H1058" s="43"/>
      <c r="I1058" s="93"/>
      <c r="J1058" s="42"/>
    </row>
    <row r="1059" spans="3:10" ht="12.75">
      <c r="C1059" s="70"/>
      <c r="D1059" s="43"/>
      <c r="E1059" s="43"/>
      <c r="F1059" s="43"/>
      <c r="G1059" s="43"/>
      <c r="H1059" s="43"/>
      <c r="I1059" s="93"/>
      <c r="J1059" s="42"/>
    </row>
    <row r="1060" spans="3:10" ht="12.75">
      <c r="C1060" s="70"/>
      <c r="D1060" s="43"/>
      <c r="E1060" s="43"/>
      <c r="F1060" s="43"/>
      <c r="G1060" s="43"/>
      <c r="H1060" s="43"/>
      <c r="I1060" s="93"/>
      <c r="J1060" s="42"/>
    </row>
    <row r="1061" spans="3:10" ht="12.75">
      <c r="C1061" s="70"/>
      <c r="D1061" s="43"/>
      <c r="E1061" s="43"/>
      <c r="F1061" s="43"/>
      <c r="G1061" s="43"/>
      <c r="H1061" s="43"/>
      <c r="I1061" s="93"/>
      <c r="J1061" s="42"/>
    </row>
    <row r="1062" spans="3:10" ht="12.75">
      <c r="C1062" s="70"/>
      <c r="D1062" s="43"/>
      <c r="E1062" s="43"/>
      <c r="F1062" s="43"/>
      <c r="G1062" s="43"/>
      <c r="H1062" s="43"/>
      <c r="I1062" s="93"/>
      <c r="J1062" s="42"/>
    </row>
    <row r="1063" spans="3:10" ht="12.75">
      <c r="C1063" s="70"/>
      <c r="D1063" s="43"/>
      <c r="E1063" s="43"/>
      <c r="F1063" s="43"/>
      <c r="G1063" s="43"/>
      <c r="H1063" s="43"/>
      <c r="I1063" s="93"/>
      <c r="J1063" s="42"/>
    </row>
    <row r="1064" spans="3:10" ht="12.75">
      <c r="C1064" s="70"/>
      <c r="D1064" s="43"/>
      <c r="E1064" s="43"/>
      <c r="F1064" s="43"/>
      <c r="G1064" s="43"/>
      <c r="H1064" s="43"/>
      <c r="I1064" s="93"/>
      <c r="J1064" s="42"/>
    </row>
    <row r="1065" spans="3:10" ht="12.75">
      <c r="C1065" s="70"/>
      <c r="D1065" s="43"/>
      <c r="E1065" s="43"/>
      <c r="F1065" s="43"/>
      <c r="G1065" s="43"/>
      <c r="H1065" s="43"/>
      <c r="I1065" s="93"/>
      <c r="J1065" s="42"/>
    </row>
    <row r="1066" spans="3:10" ht="12.75">
      <c r="C1066" s="70"/>
      <c r="D1066" s="43"/>
      <c r="E1066" s="43"/>
      <c r="F1066" s="43"/>
      <c r="G1066" s="43"/>
      <c r="H1066" s="43"/>
      <c r="I1066" s="93"/>
      <c r="J1066" s="42"/>
    </row>
    <row r="1067" spans="3:10" ht="12.75">
      <c r="C1067" s="70"/>
      <c r="D1067" s="43"/>
      <c r="E1067" s="43"/>
      <c r="F1067" s="43"/>
      <c r="G1067" s="43"/>
      <c r="H1067" s="43"/>
      <c r="I1067" s="93"/>
      <c r="J1067" s="42"/>
    </row>
    <row r="1068" spans="3:10" ht="12.75">
      <c r="C1068" s="70"/>
      <c r="D1068" s="43"/>
      <c r="E1068" s="43"/>
      <c r="F1068" s="43"/>
      <c r="G1068" s="43"/>
      <c r="H1068" s="43"/>
      <c r="I1068" s="93"/>
      <c r="J1068" s="42"/>
    </row>
    <row r="1069" spans="3:10" ht="12.75">
      <c r="C1069" s="70"/>
      <c r="D1069" s="43"/>
      <c r="E1069" s="43"/>
      <c r="F1069" s="43"/>
      <c r="G1069" s="43"/>
      <c r="H1069" s="43"/>
      <c r="I1069" s="93"/>
      <c r="J1069" s="42"/>
    </row>
    <row r="1070" spans="3:10" ht="12.75">
      <c r="C1070" s="70"/>
      <c r="D1070" s="43"/>
      <c r="E1070" s="43"/>
      <c r="F1070" s="43"/>
      <c r="G1070" s="43"/>
      <c r="H1070" s="43"/>
      <c r="I1070" s="93"/>
      <c r="J1070" s="42"/>
    </row>
    <row r="1071" spans="3:10" ht="12.75">
      <c r="C1071" s="70"/>
      <c r="D1071" s="43"/>
      <c r="E1071" s="43"/>
      <c r="F1071" s="43"/>
      <c r="G1071" s="43"/>
      <c r="H1071" s="43"/>
      <c r="I1071" s="93"/>
      <c r="J1071" s="42"/>
    </row>
    <row r="1072" spans="3:10" ht="12.75">
      <c r="C1072" s="70"/>
      <c r="D1072" s="43"/>
      <c r="E1072" s="43"/>
      <c r="F1072" s="43"/>
      <c r="G1072" s="43"/>
      <c r="H1072" s="43"/>
      <c r="I1072" s="93"/>
      <c r="J1072" s="42"/>
    </row>
    <row r="1073" spans="3:10" ht="12.75">
      <c r="C1073" s="70"/>
      <c r="D1073" s="43"/>
      <c r="E1073" s="43"/>
      <c r="F1073" s="43"/>
      <c r="G1073" s="43"/>
      <c r="H1073" s="43"/>
      <c r="I1073" s="93"/>
      <c r="J1073" s="42"/>
    </row>
    <row r="1074" spans="3:10" ht="12.75">
      <c r="C1074" s="70"/>
      <c r="D1074" s="43"/>
      <c r="E1074" s="43"/>
      <c r="F1074" s="43"/>
      <c r="G1074" s="43"/>
      <c r="H1074" s="43"/>
      <c r="I1074" s="93"/>
      <c r="J1074" s="42"/>
    </row>
    <row r="1075" spans="3:10" ht="12.75">
      <c r="C1075" s="70"/>
      <c r="D1075" s="43"/>
      <c r="E1075" s="43"/>
      <c r="F1075" s="43"/>
      <c r="G1075" s="43"/>
      <c r="H1075" s="43"/>
      <c r="I1075" s="93"/>
      <c r="J1075" s="42"/>
    </row>
    <row r="1076" spans="3:10" ht="12.75">
      <c r="C1076" s="70"/>
      <c r="D1076" s="43"/>
      <c r="E1076" s="43"/>
      <c r="F1076" s="43"/>
      <c r="G1076" s="43"/>
      <c r="H1076" s="43"/>
      <c r="I1076" s="93"/>
      <c r="J1076" s="42"/>
    </row>
    <row r="1077" spans="3:10" ht="12.75">
      <c r="C1077" s="70"/>
      <c r="D1077" s="43"/>
      <c r="E1077" s="43"/>
      <c r="F1077" s="43"/>
      <c r="G1077" s="43"/>
      <c r="H1077" s="43"/>
      <c r="I1077" s="93"/>
      <c r="J1077" s="42"/>
    </row>
    <row r="1078" spans="3:10" ht="12.75">
      <c r="C1078" s="70"/>
      <c r="D1078" s="43"/>
      <c r="E1078" s="43"/>
      <c r="F1078" s="43"/>
      <c r="G1078" s="43"/>
      <c r="H1078" s="43"/>
      <c r="I1078" s="93"/>
      <c r="J1078" s="42"/>
    </row>
    <row r="1079" spans="3:10" ht="12.75">
      <c r="C1079" s="70"/>
      <c r="D1079" s="43"/>
      <c r="E1079" s="43"/>
      <c r="F1079" s="43"/>
      <c r="G1079" s="43"/>
      <c r="H1079" s="43"/>
      <c r="I1079" s="93"/>
      <c r="J1079" s="42"/>
    </row>
    <row r="1080" spans="3:10" ht="12.75">
      <c r="C1080" s="70"/>
      <c r="D1080" s="43"/>
      <c r="E1080" s="43"/>
      <c r="F1080" s="43"/>
      <c r="G1080" s="43"/>
      <c r="H1080" s="43"/>
      <c r="I1080" s="93"/>
      <c r="J1080" s="42"/>
    </row>
    <row r="1081" spans="3:10" ht="12.75">
      <c r="C1081" s="70"/>
      <c r="D1081" s="43"/>
      <c r="E1081" s="43"/>
      <c r="F1081" s="43"/>
      <c r="G1081" s="43"/>
      <c r="H1081" s="43"/>
      <c r="I1081" s="93"/>
      <c r="J1081" s="42"/>
    </row>
    <row r="1082" spans="3:10" ht="12.75">
      <c r="C1082" s="70"/>
      <c r="D1082" s="43"/>
      <c r="E1082" s="43"/>
      <c r="F1082" s="43"/>
      <c r="G1082" s="43"/>
      <c r="H1082" s="43"/>
      <c r="I1082" s="93"/>
      <c r="J1082" s="42"/>
    </row>
    <row r="1083" spans="3:10" ht="12.75">
      <c r="C1083" s="70"/>
      <c r="D1083" s="43"/>
      <c r="E1083" s="43"/>
      <c r="F1083" s="43"/>
      <c r="G1083" s="43"/>
      <c r="H1083" s="43"/>
      <c r="I1083" s="93"/>
      <c r="J1083" s="42"/>
    </row>
    <row r="1084" spans="3:10" ht="12.75">
      <c r="C1084" s="70"/>
      <c r="D1084" s="43"/>
      <c r="E1084" s="43"/>
      <c r="F1084" s="43"/>
      <c r="G1084" s="43"/>
      <c r="H1084" s="43"/>
      <c r="I1084" s="93"/>
      <c r="J1084" s="42"/>
    </row>
    <row r="1085" spans="3:10" ht="12.75">
      <c r="C1085" s="70"/>
      <c r="D1085" s="43"/>
      <c r="E1085" s="43"/>
      <c r="F1085" s="43"/>
      <c r="G1085" s="43"/>
      <c r="H1085" s="43"/>
      <c r="I1085" s="93"/>
      <c r="J1085" s="42"/>
    </row>
    <row r="1086" spans="3:10" ht="12.75">
      <c r="C1086" s="70"/>
      <c r="D1086" s="43"/>
      <c r="E1086" s="43"/>
      <c r="F1086" s="43"/>
      <c r="G1086" s="43"/>
      <c r="H1086" s="43"/>
      <c r="I1086" s="93"/>
      <c r="J1086" s="42"/>
    </row>
    <row r="1087" spans="3:10" ht="12.75">
      <c r="C1087" s="70"/>
      <c r="D1087" s="43"/>
      <c r="E1087" s="43"/>
      <c r="F1087" s="43"/>
      <c r="G1087" s="43"/>
      <c r="H1087" s="43"/>
      <c r="I1087" s="93"/>
      <c r="J1087" s="42"/>
    </row>
    <row r="1088" spans="3:10" ht="12.75">
      <c r="C1088" s="70"/>
      <c r="D1088" s="43"/>
      <c r="E1088" s="43"/>
      <c r="F1088" s="43"/>
      <c r="G1088" s="43"/>
      <c r="H1088" s="43"/>
      <c r="I1088" s="93"/>
      <c r="J1088" s="42"/>
    </row>
    <row r="1089" spans="3:10" ht="12.75">
      <c r="C1089" s="70"/>
      <c r="D1089" s="43"/>
      <c r="E1089" s="43"/>
      <c r="F1089" s="43"/>
      <c r="G1089" s="43"/>
      <c r="H1089" s="43"/>
      <c r="I1089" s="93"/>
      <c r="J1089" s="42"/>
    </row>
    <row r="1090" spans="3:10" ht="12.75">
      <c r="C1090" s="70"/>
      <c r="D1090" s="43"/>
      <c r="E1090" s="43"/>
      <c r="F1090" s="43"/>
      <c r="G1090" s="43"/>
      <c r="H1090" s="43"/>
      <c r="I1090" s="93"/>
      <c r="J1090" s="42"/>
    </row>
    <row r="1091" spans="3:10" ht="12.75">
      <c r="C1091" s="70"/>
      <c r="D1091" s="43"/>
      <c r="E1091" s="43"/>
      <c r="F1091" s="43"/>
      <c r="G1091" s="43"/>
      <c r="H1091" s="43"/>
      <c r="I1091" s="93"/>
      <c r="J1091" s="42"/>
    </row>
    <row r="1092" spans="3:10" ht="12.75">
      <c r="C1092" s="70"/>
      <c r="D1092" s="43"/>
      <c r="E1092" s="43"/>
      <c r="F1092" s="43"/>
      <c r="G1092" s="43"/>
      <c r="H1092" s="43"/>
      <c r="I1092" s="93"/>
      <c r="J1092" s="42"/>
    </row>
    <row r="1093" spans="3:10" ht="12.75">
      <c r="C1093" s="70"/>
      <c r="D1093" s="43"/>
      <c r="E1093" s="43"/>
      <c r="F1093" s="43"/>
      <c r="G1093" s="43"/>
      <c r="H1093" s="43"/>
      <c r="I1093" s="93"/>
      <c r="J1093" s="42"/>
    </row>
    <row r="1094" spans="3:10" ht="12.75">
      <c r="C1094" s="70"/>
      <c r="D1094" s="43"/>
      <c r="E1094" s="43"/>
      <c r="F1094" s="43"/>
      <c r="G1094" s="43"/>
      <c r="H1094" s="43"/>
      <c r="I1094" s="93"/>
      <c r="J1094" s="42"/>
    </row>
    <row r="1095" spans="3:10" ht="12.75">
      <c r="C1095" s="70"/>
      <c r="D1095" s="43"/>
      <c r="E1095" s="43"/>
      <c r="F1095" s="43"/>
      <c r="G1095" s="43"/>
      <c r="H1095" s="43"/>
      <c r="I1095" s="93"/>
      <c r="J1095" s="42"/>
    </row>
    <row r="1096" spans="3:10" ht="12.75">
      <c r="C1096" s="70"/>
      <c r="D1096" s="43"/>
      <c r="E1096" s="43"/>
      <c r="F1096" s="43"/>
      <c r="G1096" s="43"/>
      <c r="H1096" s="43"/>
      <c r="I1096" s="93"/>
      <c r="J1096" s="42"/>
    </row>
    <row r="1097" spans="3:10" ht="12.75">
      <c r="C1097" s="70"/>
      <c r="D1097" s="43"/>
      <c r="E1097" s="43"/>
      <c r="F1097" s="43"/>
      <c r="G1097" s="43"/>
      <c r="H1097" s="43"/>
      <c r="I1097" s="93"/>
      <c r="J1097" s="42"/>
    </row>
    <row r="1098" spans="3:10" ht="12.75">
      <c r="C1098" s="70"/>
      <c r="D1098" s="43"/>
      <c r="E1098" s="43"/>
      <c r="F1098" s="43"/>
      <c r="G1098" s="43"/>
      <c r="H1098" s="43"/>
      <c r="I1098" s="93"/>
      <c r="J1098" s="42"/>
    </row>
    <row r="1099" spans="3:10" ht="12.75">
      <c r="C1099" s="70"/>
      <c r="D1099" s="43"/>
      <c r="E1099" s="43"/>
      <c r="F1099" s="43"/>
      <c r="G1099" s="43"/>
      <c r="H1099" s="43"/>
      <c r="I1099" s="93"/>
      <c r="J1099" s="42"/>
    </row>
    <row r="1100" spans="3:10" ht="12.75">
      <c r="C1100" s="70"/>
      <c r="D1100" s="43"/>
      <c r="E1100" s="43"/>
      <c r="F1100" s="43"/>
      <c r="G1100" s="43"/>
      <c r="H1100" s="43"/>
      <c r="I1100" s="93"/>
      <c r="J1100" s="42"/>
    </row>
    <row r="1101" spans="3:10" ht="12.75">
      <c r="C1101" s="70"/>
      <c r="D1101" s="43"/>
      <c r="E1101" s="43"/>
      <c r="F1101" s="43"/>
      <c r="G1101" s="43"/>
      <c r="H1101" s="43"/>
      <c r="I1101" s="93"/>
      <c r="J1101" s="42"/>
    </row>
    <row r="1102" spans="3:10" ht="12.75">
      <c r="C1102" s="70"/>
      <c r="D1102" s="43"/>
      <c r="E1102" s="43"/>
      <c r="F1102" s="43"/>
      <c r="G1102" s="43"/>
      <c r="H1102" s="43"/>
      <c r="I1102" s="93"/>
      <c r="J1102" s="42"/>
    </row>
    <row r="1103" spans="3:10" ht="12.75">
      <c r="C1103" s="70"/>
      <c r="D1103" s="43"/>
      <c r="E1103" s="43"/>
      <c r="F1103" s="43"/>
      <c r="G1103" s="43"/>
      <c r="H1103" s="43"/>
      <c r="I1103" s="93"/>
      <c r="J1103" s="42"/>
    </row>
    <row r="1104" spans="3:10" ht="12.75">
      <c r="C1104" s="70"/>
      <c r="D1104" s="43"/>
      <c r="E1104" s="43"/>
      <c r="F1104" s="43"/>
      <c r="G1104" s="43"/>
      <c r="H1104" s="43"/>
      <c r="I1104" s="93"/>
      <c r="J1104" s="42"/>
    </row>
    <row r="1105" spans="3:10" ht="12.75">
      <c r="C1105" s="70"/>
      <c r="D1105" s="43"/>
      <c r="E1105" s="43"/>
      <c r="F1105" s="43"/>
      <c r="G1105" s="43"/>
      <c r="H1105" s="43"/>
      <c r="I1105" s="93"/>
      <c r="J1105" s="42"/>
    </row>
    <row r="1106" spans="3:10" ht="12.75">
      <c r="C1106" s="70"/>
      <c r="D1106" s="43"/>
      <c r="E1106" s="43"/>
      <c r="F1106" s="43"/>
      <c r="G1106" s="43"/>
      <c r="H1106" s="43"/>
      <c r="I1106" s="93"/>
      <c r="J1106" s="42"/>
    </row>
    <row r="1107" spans="3:10" ht="12.75">
      <c r="C1107" s="70"/>
      <c r="D1107" s="43"/>
      <c r="E1107" s="43"/>
      <c r="F1107" s="43"/>
      <c r="G1107" s="43"/>
      <c r="H1107" s="43"/>
      <c r="I1107" s="93"/>
      <c r="J1107" s="42"/>
    </row>
    <row r="1108" spans="3:10" ht="12.75">
      <c r="C1108" s="70"/>
      <c r="D1108" s="43"/>
      <c r="E1108" s="43"/>
      <c r="F1108" s="43"/>
      <c r="G1108" s="43"/>
      <c r="H1108" s="43"/>
      <c r="I1108" s="93"/>
      <c r="J1108" s="42"/>
    </row>
    <row r="1109" spans="3:10" ht="12.75">
      <c r="C1109" s="70"/>
      <c r="D1109" s="43"/>
      <c r="E1109" s="43"/>
      <c r="F1109" s="43"/>
      <c r="G1109" s="43"/>
      <c r="H1109" s="43"/>
      <c r="I1109" s="93"/>
      <c r="J1109" s="42"/>
    </row>
    <row r="1110" spans="3:10" ht="12.75">
      <c r="C1110" s="70"/>
      <c r="D1110" s="43"/>
      <c r="E1110" s="43"/>
      <c r="F1110" s="43"/>
      <c r="G1110" s="43"/>
      <c r="H1110" s="43"/>
      <c r="I1110" s="93"/>
      <c r="J1110" s="42"/>
    </row>
    <row r="1111" spans="3:10" ht="12.75">
      <c r="C1111" s="70"/>
      <c r="D1111" s="43"/>
      <c r="E1111" s="43"/>
      <c r="F1111" s="43"/>
      <c r="G1111" s="43"/>
      <c r="H1111" s="43"/>
      <c r="I1111" s="93"/>
      <c r="J1111" s="42"/>
    </row>
    <row r="1112" spans="3:10" ht="12.75">
      <c r="C1112" s="70"/>
      <c r="D1112" s="43"/>
      <c r="E1112" s="43"/>
      <c r="F1112" s="43"/>
      <c r="G1112" s="43"/>
      <c r="H1112" s="43"/>
      <c r="I1112" s="93"/>
      <c r="J1112" s="42"/>
    </row>
    <row r="1113" spans="3:10" ht="12.75">
      <c r="C1113" s="70"/>
      <c r="D1113" s="43"/>
      <c r="E1113" s="43"/>
      <c r="F1113" s="43"/>
      <c r="G1113" s="43"/>
      <c r="H1113" s="43"/>
      <c r="I1113" s="93"/>
      <c r="J1113" s="42"/>
    </row>
    <row r="1114" spans="3:10" ht="12.75">
      <c r="C1114" s="70"/>
      <c r="D1114" s="43"/>
      <c r="E1114" s="43"/>
      <c r="F1114" s="43"/>
      <c r="G1114" s="43"/>
      <c r="H1114" s="43"/>
      <c r="I1114" s="93"/>
      <c r="J1114" s="42"/>
    </row>
    <row r="1115" spans="3:10" ht="12.75">
      <c r="C1115" s="70"/>
      <c r="D1115" s="43"/>
      <c r="E1115" s="43"/>
      <c r="F1115" s="43"/>
      <c r="G1115" s="43"/>
      <c r="H1115" s="43"/>
      <c r="I1115" s="93"/>
      <c r="J1115" s="42"/>
    </row>
    <row r="1116" spans="3:10" ht="12.75">
      <c r="C1116" s="70"/>
      <c r="D1116" s="43"/>
      <c r="E1116" s="43"/>
      <c r="F1116" s="43"/>
      <c r="G1116" s="43"/>
      <c r="H1116" s="43"/>
      <c r="I1116" s="93"/>
      <c r="J1116" s="42"/>
    </row>
    <row r="1117" spans="3:10" ht="12.75">
      <c r="C1117" s="70"/>
      <c r="D1117" s="43"/>
      <c r="E1117" s="43"/>
      <c r="F1117" s="43"/>
      <c r="G1117" s="43"/>
      <c r="H1117" s="43"/>
      <c r="I1117" s="93"/>
      <c r="J1117" s="42"/>
    </row>
    <row r="1118" spans="3:10" ht="12.75">
      <c r="C1118" s="70"/>
      <c r="D1118" s="43"/>
      <c r="E1118" s="43"/>
      <c r="F1118" s="43"/>
      <c r="G1118" s="43"/>
      <c r="H1118" s="43"/>
      <c r="I1118" s="93"/>
      <c r="J1118" s="42"/>
    </row>
    <row r="1119" spans="3:10" ht="12.75">
      <c r="C1119" s="70"/>
      <c r="D1119" s="43"/>
      <c r="E1119" s="43"/>
      <c r="F1119" s="43"/>
      <c r="G1119" s="43"/>
      <c r="H1119" s="43"/>
      <c r="I1119" s="93"/>
      <c r="J1119" s="42"/>
    </row>
    <row r="1120" spans="3:10" ht="12.75">
      <c r="C1120" s="70"/>
      <c r="D1120" s="43"/>
      <c r="E1120" s="43"/>
      <c r="F1120" s="43"/>
      <c r="G1120" s="43"/>
      <c r="H1120" s="43"/>
      <c r="I1120" s="93"/>
      <c r="J1120" s="42"/>
    </row>
    <row r="1121" spans="3:10" ht="12.75">
      <c r="C1121" s="70"/>
      <c r="D1121" s="43"/>
      <c r="E1121" s="43"/>
      <c r="F1121" s="43"/>
      <c r="G1121" s="43"/>
      <c r="H1121" s="43"/>
      <c r="I1121" s="93"/>
      <c r="J1121" s="42"/>
    </row>
    <row r="1122" spans="3:10" ht="12.75">
      <c r="C1122" s="70"/>
      <c r="D1122" s="43"/>
      <c r="E1122" s="43"/>
      <c r="F1122" s="43"/>
      <c r="G1122" s="43"/>
      <c r="H1122" s="43"/>
      <c r="I1122" s="93"/>
      <c r="J1122" s="42"/>
    </row>
    <row r="1123" spans="3:10" ht="12.75">
      <c r="C1123" s="70"/>
      <c r="D1123" s="43"/>
      <c r="E1123" s="43"/>
      <c r="F1123" s="43"/>
      <c r="G1123" s="43"/>
      <c r="H1123" s="43"/>
      <c r="I1123" s="93"/>
      <c r="J1123" s="42"/>
    </row>
    <row r="1124" spans="3:10" ht="12.75">
      <c r="C1124" s="70"/>
      <c r="D1124" s="43"/>
      <c r="E1124" s="43"/>
      <c r="F1124" s="43"/>
      <c r="G1124" s="43"/>
      <c r="H1124" s="43"/>
      <c r="I1124" s="93"/>
      <c r="J1124" s="42"/>
    </row>
    <row r="1125" spans="3:10" ht="12.75">
      <c r="C1125" s="70"/>
      <c r="D1125" s="43"/>
      <c r="E1125" s="43"/>
      <c r="F1125" s="43"/>
      <c r="G1125" s="43"/>
      <c r="H1125" s="43"/>
      <c r="I1125" s="93"/>
      <c r="J1125" s="42"/>
    </row>
    <row r="1126" spans="3:10" ht="12.75">
      <c r="C1126" s="70"/>
      <c r="D1126" s="43"/>
      <c r="E1126" s="43"/>
      <c r="F1126" s="43"/>
      <c r="G1126" s="43"/>
      <c r="H1126" s="43"/>
      <c r="I1126" s="93"/>
      <c r="J1126" s="42"/>
    </row>
    <row r="1127" spans="3:10" ht="12.75">
      <c r="C1127" s="70"/>
      <c r="D1127" s="43"/>
      <c r="E1127" s="43"/>
      <c r="F1127" s="43"/>
      <c r="G1127" s="43"/>
      <c r="H1127" s="43"/>
      <c r="I1127" s="93"/>
      <c r="J1127" s="42"/>
    </row>
    <row r="1128" spans="3:10" ht="12.75">
      <c r="C1128" s="70"/>
      <c r="D1128" s="43"/>
      <c r="E1128" s="43"/>
      <c r="F1128" s="43"/>
      <c r="G1128" s="43"/>
      <c r="H1128" s="43"/>
      <c r="I1128" s="93"/>
      <c r="J1128" s="42"/>
    </row>
    <row r="1129" spans="3:10" ht="12.75">
      <c r="C1129" s="70"/>
      <c r="D1129" s="43"/>
      <c r="E1129" s="43"/>
      <c r="F1129" s="43"/>
      <c r="G1129" s="43"/>
      <c r="H1129" s="43"/>
      <c r="I1129" s="93"/>
      <c r="J1129" s="42"/>
    </row>
    <row r="1130" spans="3:10" ht="12.75">
      <c r="C1130" s="70"/>
      <c r="D1130" s="43"/>
      <c r="E1130" s="43"/>
      <c r="F1130" s="43"/>
      <c r="G1130" s="43"/>
      <c r="H1130" s="43"/>
      <c r="I1130" s="93"/>
      <c r="J1130" s="42"/>
    </row>
    <row r="1131" spans="3:10" ht="12.75">
      <c r="C1131" s="70"/>
      <c r="D1131" s="43"/>
      <c r="E1131" s="43"/>
      <c r="F1131" s="43"/>
      <c r="G1131" s="43"/>
      <c r="H1131" s="43"/>
      <c r="I1131" s="93"/>
      <c r="J1131" s="42"/>
    </row>
    <row r="1132" spans="3:10" ht="12.75">
      <c r="C1132" s="70"/>
      <c r="D1132" s="43"/>
      <c r="E1132" s="43"/>
      <c r="F1132" s="43"/>
      <c r="G1132" s="43"/>
      <c r="H1132" s="43"/>
      <c r="I1132" s="93"/>
      <c r="J1132" s="42"/>
    </row>
    <row r="1133" spans="3:10" ht="12.75">
      <c r="C1133" s="70"/>
      <c r="D1133" s="43"/>
      <c r="E1133" s="43"/>
      <c r="F1133" s="43"/>
      <c r="G1133" s="43"/>
      <c r="H1133" s="43"/>
      <c r="I1133" s="93"/>
      <c r="J1133" s="42"/>
    </row>
    <row r="1134" spans="3:10" ht="12.75">
      <c r="C1134" s="70"/>
      <c r="D1134" s="43"/>
      <c r="E1134" s="43"/>
      <c r="F1134" s="43"/>
      <c r="G1134" s="43"/>
      <c r="H1134" s="43"/>
      <c r="I1134" s="93"/>
      <c r="J1134" s="42"/>
    </row>
    <row r="1135" spans="3:10" ht="12.75">
      <c r="C1135" s="70"/>
      <c r="D1135" s="43"/>
      <c r="E1135" s="43"/>
      <c r="F1135" s="43"/>
      <c r="G1135" s="43"/>
      <c r="H1135" s="43"/>
      <c r="I1135" s="93"/>
      <c r="J1135" s="42"/>
    </row>
    <row r="1136" spans="3:10" ht="12.75">
      <c r="C1136" s="70"/>
      <c r="D1136" s="43"/>
      <c r="E1136" s="43"/>
      <c r="F1136" s="43"/>
      <c r="G1136" s="43"/>
      <c r="H1136" s="43"/>
      <c r="I1136" s="93"/>
      <c r="J1136" s="42"/>
    </row>
    <row r="1137" spans="3:10" ht="12.75">
      <c r="C1137" s="70"/>
      <c r="D1137" s="43"/>
      <c r="E1137" s="43"/>
      <c r="F1137" s="43"/>
      <c r="G1137" s="43"/>
      <c r="H1137" s="43"/>
      <c r="I1137" s="93"/>
      <c r="J1137" s="42"/>
    </row>
    <row r="1138" spans="3:10" ht="12.75">
      <c r="C1138" s="70"/>
      <c r="D1138" s="43"/>
      <c r="E1138" s="43"/>
      <c r="F1138" s="43"/>
      <c r="G1138" s="43"/>
      <c r="H1138" s="43"/>
      <c r="I1138" s="93"/>
      <c r="J1138" s="42"/>
    </row>
    <row r="1139" spans="3:10" ht="12.75">
      <c r="C1139" s="70"/>
      <c r="D1139" s="43"/>
      <c r="E1139" s="43"/>
      <c r="F1139" s="43"/>
      <c r="G1139" s="43"/>
      <c r="H1139" s="43"/>
      <c r="I1139" s="93"/>
      <c r="J1139" s="42"/>
    </row>
    <row r="1140" spans="3:10" ht="12.75">
      <c r="C1140" s="70"/>
      <c r="D1140" s="43"/>
      <c r="E1140" s="43"/>
      <c r="F1140" s="43"/>
      <c r="G1140" s="43"/>
      <c r="H1140" s="43"/>
      <c r="I1140" s="93"/>
      <c r="J1140" s="42"/>
    </row>
    <row r="1141" spans="3:10" ht="12.75">
      <c r="C1141" s="70"/>
      <c r="D1141" s="43"/>
      <c r="E1141" s="43"/>
      <c r="F1141" s="43"/>
      <c r="G1141" s="43"/>
      <c r="H1141" s="43"/>
      <c r="I1141" s="93"/>
      <c r="J1141" s="42"/>
    </row>
    <row r="1142" spans="3:10" ht="12.75">
      <c r="C1142" s="70"/>
      <c r="D1142" s="43"/>
      <c r="E1142" s="43"/>
      <c r="F1142" s="43"/>
      <c r="G1142" s="43"/>
      <c r="H1142" s="43"/>
      <c r="I1142" s="93"/>
      <c r="J1142" s="42"/>
    </row>
    <row r="1143" spans="3:10" ht="12.75">
      <c r="C1143" s="70"/>
      <c r="D1143" s="43"/>
      <c r="E1143" s="43"/>
      <c r="F1143" s="43"/>
      <c r="G1143" s="43"/>
      <c r="H1143" s="43"/>
      <c r="I1143" s="93"/>
      <c r="J1143" s="42"/>
    </row>
    <row r="1144" spans="3:10" ht="12.75">
      <c r="C1144" s="70"/>
      <c r="D1144" s="43"/>
      <c r="E1144" s="43"/>
      <c r="F1144" s="43"/>
      <c r="G1144" s="43"/>
      <c r="H1144" s="43"/>
      <c r="I1144" s="93"/>
      <c r="J1144" s="42"/>
    </row>
    <row r="1145" spans="3:10" ht="12.75">
      <c r="C1145" s="70"/>
      <c r="D1145" s="43"/>
      <c r="E1145" s="43"/>
      <c r="F1145" s="43"/>
      <c r="G1145" s="43"/>
      <c r="H1145" s="43"/>
      <c r="I1145" s="93"/>
      <c r="J1145" s="42"/>
    </row>
    <row r="1146" spans="3:10" ht="12.75">
      <c r="C1146" s="70"/>
      <c r="D1146" s="43"/>
      <c r="E1146" s="43"/>
      <c r="F1146" s="43"/>
      <c r="G1146" s="43"/>
      <c r="H1146" s="43"/>
      <c r="I1146" s="93"/>
      <c r="J1146" s="42"/>
    </row>
    <row r="1147" spans="3:10" ht="12.75">
      <c r="C1147" s="70"/>
      <c r="D1147" s="43"/>
      <c r="E1147" s="43"/>
      <c r="F1147" s="43"/>
      <c r="G1147" s="43"/>
      <c r="H1147" s="43"/>
      <c r="I1147" s="93"/>
      <c r="J1147" s="42"/>
    </row>
    <row r="1148" spans="3:10" ht="12.75">
      <c r="C1148" s="70"/>
      <c r="D1148" s="43"/>
      <c r="E1148" s="43"/>
      <c r="F1148" s="43"/>
      <c r="G1148" s="43"/>
      <c r="H1148" s="43"/>
      <c r="I1148" s="93"/>
      <c r="J1148" s="42"/>
    </row>
    <row r="1149" spans="3:10" ht="12.75">
      <c r="C1149" s="70"/>
      <c r="D1149" s="43"/>
      <c r="E1149" s="43"/>
      <c r="F1149" s="43"/>
      <c r="G1149" s="43"/>
      <c r="H1149" s="43"/>
      <c r="I1149" s="93"/>
      <c r="J1149" s="42"/>
    </row>
    <row r="1150" spans="3:10" ht="12.75">
      <c r="C1150" s="70"/>
      <c r="D1150" s="43"/>
      <c r="E1150" s="43"/>
      <c r="F1150" s="43"/>
      <c r="G1150" s="43"/>
      <c r="H1150" s="43"/>
      <c r="I1150" s="93"/>
      <c r="J1150" s="42"/>
    </row>
    <row r="1151" spans="3:10" ht="12.75">
      <c r="C1151" s="70"/>
      <c r="D1151" s="43"/>
      <c r="E1151" s="43"/>
      <c r="F1151" s="43"/>
      <c r="G1151" s="43"/>
      <c r="H1151" s="43"/>
      <c r="I1151" s="93"/>
      <c r="J1151" s="42"/>
    </row>
    <row r="1152" spans="3:10" ht="12.75">
      <c r="C1152" s="70"/>
      <c r="D1152" s="43"/>
      <c r="E1152" s="43"/>
      <c r="F1152" s="43"/>
      <c r="G1152" s="43"/>
      <c r="H1152" s="43"/>
      <c r="I1152" s="93"/>
      <c r="J1152" s="42"/>
    </row>
    <row r="1153" spans="3:10" ht="12.75">
      <c r="C1153" s="70"/>
      <c r="D1153" s="43"/>
      <c r="E1153" s="43"/>
      <c r="F1153" s="43"/>
      <c r="G1153" s="43"/>
      <c r="H1153" s="43"/>
      <c r="I1153" s="93"/>
      <c r="J1153" s="42"/>
    </row>
    <row r="1154" spans="3:10" ht="12.75">
      <c r="C1154" s="70"/>
      <c r="D1154" s="43"/>
      <c r="E1154" s="43"/>
      <c r="F1154" s="43"/>
      <c r="G1154" s="43"/>
      <c r="H1154" s="43"/>
      <c r="I1154" s="93"/>
      <c r="J1154" s="42"/>
    </row>
    <row r="1155" spans="3:10" ht="12.75">
      <c r="C1155" s="70"/>
      <c r="D1155" s="43"/>
      <c r="E1155" s="43"/>
      <c r="F1155" s="43"/>
      <c r="G1155" s="43"/>
      <c r="H1155" s="43"/>
      <c r="I1155" s="93"/>
      <c r="J1155" s="42"/>
    </row>
    <row r="1156" spans="3:10" ht="12.75">
      <c r="C1156" s="70"/>
      <c r="D1156" s="43"/>
      <c r="E1156" s="43"/>
      <c r="F1156" s="43"/>
      <c r="G1156" s="43"/>
      <c r="H1156" s="43"/>
      <c r="I1156" s="93"/>
      <c r="J1156" s="42"/>
    </row>
    <row r="1157" spans="3:10" ht="12.75">
      <c r="C1157" s="70"/>
      <c r="D1157" s="43"/>
      <c r="E1157" s="43"/>
      <c r="F1157" s="43"/>
      <c r="G1157" s="43"/>
      <c r="H1157" s="43"/>
      <c r="I1157" s="93"/>
      <c r="J1157" s="42"/>
    </row>
    <row r="1158" spans="3:10" ht="12.75">
      <c r="C1158" s="70"/>
      <c r="D1158" s="43"/>
      <c r="E1158" s="43"/>
      <c r="F1158" s="43"/>
      <c r="G1158" s="43"/>
      <c r="H1158" s="43"/>
      <c r="I1158" s="93"/>
      <c r="J1158" s="42"/>
    </row>
    <row r="1159" spans="3:10" ht="12.75">
      <c r="C1159" s="70"/>
      <c r="D1159" s="43"/>
      <c r="E1159" s="43"/>
      <c r="F1159" s="43"/>
      <c r="G1159" s="43"/>
      <c r="H1159" s="43"/>
      <c r="I1159" s="93"/>
      <c r="J1159" s="42"/>
    </row>
    <row r="1160" spans="3:10" ht="12.75">
      <c r="C1160" s="70"/>
      <c r="D1160" s="43"/>
      <c r="E1160" s="43"/>
      <c r="F1160" s="43"/>
      <c r="G1160" s="43"/>
      <c r="H1160" s="43"/>
      <c r="I1160" s="93"/>
      <c r="J1160" s="42"/>
    </row>
    <row r="1161" spans="3:10" ht="12.75">
      <c r="C1161" s="70"/>
      <c r="D1161" s="43"/>
      <c r="E1161" s="43"/>
      <c r="F1161" s="43"/>
      <c r="G1161" s="43"/>
      <c r="H1161" s="43"/>
      <c r="I1161" s="93"/>
      <c r="J1161" s="42"/>
    </row>
    <row r="1162" spans="3:10" ht="12.75">
      <c r="C1162" s="70"/>
      <c r="D1162" s="43"/>
      <c r="E1162" s="43"/>
      <c r="F1162" s="43"/>
      <c r="G1162" s="43"/>
      <c r="H1162" s="43"/>
      <c r="I1162" s="93"/>
      <c r="J1162" s="42"/>
    </row>
    <row r="1163" spans="3:10" ht="12.75">
      <c r="C1163" s="70"/>
      <c r="D1163" s="43"/>
      <c r="E1163" s="43"/>
      <c r="F1163" s="43"/>
      <c r="G1163" s="43"/>
      <c r="H1163" s="43"/>
      <c r="I1163" s="93"/>
      <c r="J1163" s="42"/>
    </row>
    <row r="1164" spans="3:10" ht="12.75">
      <c r="C1164" s="70"/>
      <c r="D1164" s="43"/>
      <c r="E1164" s="43"/>
      <c r="F1164" s="43"/>
      <c r="G1164" s="43"/>
      <c r="H1164" s="43"/>
      <c r="I1164" s="93"/>
      <c r="J1164" s="42"/>
    </row>
    <row r="1165" spans="3:10" ht="12.75">
      <c r="C1165" s="70"/>
      <c r="D1165" s="43"/>
      <c r="E1165" s="43"/>
      <c r="F1165" s="43"/>
      <c r="G1165" s="43"/>
      <c r="H1165" s="43"/>
      <c r="I1165" s="93"/>
      <c r="J1165" s="42"/>
    </row>
    <row r="1166" spans="3:10" ht="12.75">
      <c r="C1166" s="70"/>
      <c r="D1166" s="43"/>
      <c r="E1166" s="43"/>
      <c r="F1166" s="43"/>
      <c r="G1166" s="43"/>
      <c r="H1166" s="43"/>
      <c r="I1166" s="93"/>
      <c r="J1166" s="42"/>
    </row>
    <row r="1167" spans="3:10" ht="12.75">
      <c r="C1167" s="70"/>
      <c r="D1167" s="43"/>
      <c r="E1167" s="43"/>
      <c r="F1167" s="43"/>
      <c r="G1167" s="43"/>
      <c r="H1167" s="43"/>
      <c r="I1167" s="93"/>
      <c r="J1167" s="42"/>
    </row>
    <row r="1168" spans="3:10" ht="12.75">
      <c r="C1168" s="70"/>
      <c r="D1168" s="43"/>
      <c r="E1168" s="43"/>
      <c r="F1168" s="43"/>
      <c r="G1168" s="43"/>
      <c r="H1168" s="43"/>
      <c r="I1168" s="93"/>
      <c r="J1168" s="42"/>
    </row>
    <row r="1169" spans="3:10" ht="12.75">
      <c r="C1169" s="70"/>
      <c r="D1169" s="43"/>
      <c r="E1169" s="43"/>
      <c r="F1169" s="43"/>
      <c r="G1169" s="43"/>
      <c r="H1169" s="43"/>
      <c r="I1169" s="93"/>
      <c r="J1169" s="42"/>
    </row>
    <row r="1170" spans="3:10" ht="12.75">
      <c r="C1170" s="70"/>
      <c r="D1170" s="43"/>
      <c r="E1170" s="43"/>
      <c r="F1170" s="43"/>
      <c r="G1170" s="43"/>
      <c r="H1170" s="43"/>
      <c r="I1170" s="93"/>
      <c r="J1170" s="42"/>
    </row>
    <row r="1171" spans="3:10" ht="12.75">
      <c r="C1171" s="70"/>
      <c r="D1171" s="43"/>
      <c r="E1171" s="43"/>
      <c r="F1171" s="43"/>
      <c r="G1171" s="43"/>
      <c r="H1171" s="43"/>
      <c r="I1171" s="93"/>
      <c r="J1171" s="42"/>
    </row>
    <row r="1172" spans="3:10" ht="12.75">
      <c r="C1172" s="70"/>
      <c r="D1172" s="43"/>
      <c r="E1172" s="43"/>
      <c r="F1172" s="43"/>
      <c r="G1172" s="43"/>
      <c r="H1172" s="43"/>
      <c r="I1172" s="93"/>
      <c r="J1172" s="42"/>
    </row>
    <row r="1173" spans="3:10" ht="12.75">
      <c r="C1173" s="70"/>
      <c r="D1173" s="43"/>
      <c r="E1173" s="43"/>
      <c r="F1173" s="43"/>
      <c r="G1173" s="43"/>
      <c r="H1173" s="43"/>
      <c r="I1173" s="93"/>
      <c r="J1173" s="42"/>
    </row>
    <row r="1174" spans="3:10" ht="12.75">
      <c r="C1174" s="70"/>
      <c r="D1174" s="43"/>
      <c r="E1174" s="43"/>
      <c r="F1174" s="43"/>
      <c r="G1174" s="43"/>
      <c r="H1174" s="43"/>
      <c r="I1174" s="93"/>
      <c r="J1174" s="42"/>
    </row>
    <row r="1175" spans="3:10" ht="12.75">
      <c r="C1175" s="70"/>
      <c r="D1175" s="43"/>
      <c r="E1175" s="43"/>
      <c r="F1175" s="43"/>
      <c r="G1175" s="43"/>
      <c r="H1175" s="43"/>
      <c r="I1175" s="93"/>
      <c r="J1175" s="42"/>
    </row>
    <row r="1176" spans="3:10" ht="12.75">
      <c r="C1176" s="70"/>
      <c r="D1176" s="43"/>
      <c r="E1176" s="43"/>
      <c r="F1176" s="43"/>
      <c r="G1176" s="43"/>
      <c r="H1176" s="43"/>
      <c r="I1176" s="93"/>
      <c r="J1176" s="42"/>
    </row>
    <row r="1177" spans="3:10" ht="12.75">
      <c r="C1177" s="70"/>
      <c r="D1177" s="43"/>
      <c r="E1177" s="43"/>
      <c r="F1177" s="43"/>
      <c r="G1177" s="43"/>
      <c r="H1177" s="43"/>
      <c r="I1177" s="93"/>
      <c r="J1177" s="42"/>
    </row>
    <row r="1178" spans="3:10" ht="12.75">
      <c r="C1178" s="70"/>
      <c r="D1178" s="43"/>
      <c r="E1178" s="43"/>
      <c r="F1178" s="43"/>
      <c r="G1178" s="43"/>
      <c r="H1178" s="43"/>
      <c r="I1178" s="93"/>
      <c r="J1178" s="42"/>
    </row>
    <row r="1179" spans="3:10" ht="12.75">
      <c r="C1179" s="70"/>
      <c r="D1179" s="43"/>
      <c r="E1179" s="43"/>
      <c r="F1179" s="43"/>
      <c r="G1179" s="43"/>
      <c r="H1179" s="43"/>
      <c r="I1179" s="93"/>
      <c r="J1179" s="42"/>
    </row>
    <row r="1180" spans="3:10" ht="12.75">
      <c r="C1180" s="70"/>
      <c r="D1180" s="43"/>
      <c r="E1180" s="43"/>
      <c r="F1180" s="43"/>
      <c r="G1180" s="43"/>
      <c r="H1180" s="43"/>
      <c r="I1180" s="93"/>
      <c r="J1180" s="42"/>
    </row>
    <row r="1181" spans="3:10" ht="12.75">
      <c r="C1181" s="70"/>
      <c r="D1181" s="43"/>
      <c r="E1181" s="43"/>
      <c r="F1181" s="43"/>
      <c r="G1181" s="43"/>
      <c r="H1181" s="43"/>
      <c r="I1181" s="93"/>
      <c r="J1181" s="42"/>
    </row>
    <row r="1182" spans="3:10" ht="12.75">
      <c r="C1182" s="70"/>
      <c r="D1182" s="43"/>
      <c r="E1182" s="43"/>
      <c r="F1182" s="43"/>
      <c r="G1182" s="43"/>
      <c r="H1182" s="43"/>
      <c r="I1182" s="93"/>
      <c r="J1182" s="42"/>
    </row>
    <row r="1183" spans="3:10" ht="12.75">
      <c r="C1183" s="70"/>
      <c r="D1183" s="43"/>
      <c r="E1183" s="43"/>
      <c r="F1183" s="43"/>
      <c r="G1183" s="43"/>
      <c r="H1183" s="43"/>
      <c r="I1183" s="93"/>
      <c r="J1183" s="42"/>
    </row>
    <row r="1184" spans="3:10" ht="12.75">
      <c r="C1184" s="70"/>
      <c r="D1184" s="43"/>
      <c r="E1184" s="43"/>
      <c r="F1184" s="43"/>
      <c r="G1184" s="43"/>
      <c r="H1184" s="43"/>
      <c r="I1184" s="93"/>
      <c r="J1184" s="42"/>
    </row>
    <row r="1185" spans="3:10" ht="12.75">
      <c r="C1185" s="70"/>
      <c r="D1185" s="43"/>
      <c r="E1185" s="43"/>
      <c r="F1185" s="43"/>
      <c r="G1185" s="43"/>
      <c r="H1185" s="43"/>
      <c r="I1185" s="93"/>
      <c r="J1185" s="42"/>
    </row>
    <row r="1186" spans="3:10" ht="12.75">
      <c r="C1186" s="70"/>
      <c r="D1186" s="43"/>
      <c r="E1186" s="43"/>
      <c r="F1186" s="43"/>
      <c r="G1186" s="43"/>
      <c r="H1186" s="43"/>
      <c r="I1186" s="93"/>
      <c r="J1186" s="42"/>
    </row>
    <row r="1187" spans="3:10" ht="12.75">
      <c r="C1187" s="70"/>
      <c r="D1187" s="43"/>
      <c r="E1187" s="43"/>
      <c r="F1187" s="43"/>
      <c r="G1187" s="43"/>
      <c r="H1187" s="43"/>
      <c r="I1187" s="93"/>
      <c r="J1187" s="42"/>
    </row>
    <row r="1188" spans="3:10" ht="12.75">
      <c r="C1188" s="70"/>
      <c r="D1188" s="43"/>
      <c r="E1188" s="43"/>
      <c r="F1188" s="43"/>
      <c r="G1188" s="43"/>
      <c r="H1188" s="43"/>
      <c r="I1188" s="93"/>
      <c r="J1188" s="42"/>
    </row>
    <row r="1189" spans="3:10" ht="12.75">
      <c r="C1189" s="70"/>
      <c r="D1189" s="43"/>
      <c r="E1189" s="43"/>
      <c r="F1189" s="43"/>
      <c r="G1189" s="43"/>
      <c r="H1189" s="43"/>
      <c r="I1189" s="93"/>
      <c r="J1189" s="42"/>
    </row>
    <row r="1190" spans="3:10" ht="12.75">
      <c r="C1190" s="70"/>
      <c r="D1190" s="43"/>
      <c r="E1190" s="43"/>
      <c r="F1190" s="43"/>
      <c r="G1190" s="43"/>
      <c r="H1190" s="43"/>
      <c r="I1190" s="93"/>
      <c r="J1190" s="42"/>
    </row>
    <row r="1191" spans="3:10" ht="12.75">
      <c r="C1191" s="70"/>
      <c r="D1191" s="43"/>
      <c r="E1191" s="43"/>
      <c r="F1191" s="43"/>
      <c r="G1191" s="43"/>
      <c r="H1191" s="43"/>
      <c r="I1191" s="93"/>
      <c r="J1191" s="42"/>
    </row>
    <row r="1192" spans="3:10" ht="12.75">
      <c r="C1192" s="70"/>
      <c r="D1192" s="43"/>
      <c r="E1192" s="43"/>
      <c r="F1192" s="43"/>
      <c r="G1192" s="43"/>
      <c r="H1192" s="43"/>
      <c r="I1192" s="93"/>
      <c r="J1192" s="42"/>
    </row>
    <row r="1193" spans="3:10" ht="12.75">
      <c r="C1193" s="70"/>
      <c r="D1193" s="43"/>
      <c r="E1193" s="43"/>
      <c r="F1193" s="43"/>
      <c r="G1193" s="43"/>
      <c r="H1193" s="43"/>
      <c r="I1193" s="93"/>
      <c r="J1193" s="42"/>
    </row>
    <row r="1194" spans="3:10" ht="12.75">
      <c r="C1194" s="70"/>
      <c r="D1194" s="43"/>
      <c r="E1194" s="43"/>
      <c r="F1194" s="43"/>
      <c r="G1194" s="43"/>
      <c r="H1194" s="43"/>
      <c r="I1194" s="93"/>
      <c r="J1194" s="42"/>
    </row>
    <row r="1195" spans="3:10" ht="12.75">
      <c r="C1195" s="70"/>
      <c r="D1195" s="43"/>
      <c r="E1195" s="43"/>
      <c r="F1195" s="43"/>
      <c r="G1195" s="43"/>
      <c r="H1195" s="43"/>
      <c r="I1195" s="93"/>
      <c r="J1195" s="42"/>
    </row>
    <row r="1196" spans="3:10" ht="12.75">
      <c r="C1196" s="70"/>
      <c r="D1196" s="43"/>
      <c r="E1196" s="43"/>
      <c r="F1196" s="43"/>
      <c r="G1196" s="43"/>
      <c r="H1196" s="43"/>
      <c r="I1196" s="93"/>
      <c r="J1196" s="42"/>
    </row>
    <row r="1197" spans="3:10" ht="12.75">
      <c r="C1197" s="70"/>
      <c r="D1197" s="43"/>
      <c r="E1197" s="43"/>
      <c r="F1197" s="43"/>
      <c r="G1197" s="43"/>
      <c r="H1197" s="43"/>
      <c r="I1197" s="93"/>
      <c r="J1197" s="42"/>
    </row>
    <row r="1198" spans="3:10" ht="12.75">
      <c r="C1198" s="70"/>
      <c r="D1198" s="43"/>
      <c r="E1198" s="43"/>
      <c r="F1198" s="43"/>
      <c r="G1198" s="43"/>
      <c r="H1198" s="43"/>
      <c r="I1198" s="93"/>
      <c r="J1198" s="42"/>
    </row>
    <row r="1199" spans="3:10" ht="12.75">
      <c r="C1199" s="70"/>
      <c r="D1199" s="43"/>
      <c r="E1199" s="43"/>
      <c r="F1199" s="43"/>
      <c r="G1199" s="43"/>
      <c r="H1199" s="43"/>
      <c r="I1199" s="93"/>
      <c r="J1199" s="42"/>
    </row>
    <row r="1200" spans="3:10" ht="12.75">
      <c r="C1200" s="70"/>
      <c r="D1200" s="43"/>
      <c r="E1200" s="43"/>
      <c r="F1200" s="43"/>
      <c r="G1200" s="43"/>
      <c r="H1200" s="43"/>
      <c r="I1200" s="93"/>
      <c r="J1200" s="42"/>
    </row>
    <row r="1201" spans="3:10" ht="12.75">
      <c r="C1201" s="70"/>
      <c r="D1201" s="43"/>
      <c r="E1201" s="43"/>
      <c r="F1201" s="43"/>
      <c r="G1201" s="43"/>
      <c r="H1201" s="43"/>
      <c r="I1201" s="93"/>
      <c r="J1201" s="42"/>
    </row>
    <row r="1202" spans="3:10" ht="12.75">
      <c r="C1202" s="70"/>
      <c r="D1202" s="43"/>
      <c r="E1202" s="43"/>
      <c r="F1202" s="43"/>
      <c r="G1202" s="43"/>
      <c r="H1202" s="43"/>
      <c r="I1202" s="93"/>
      <c r="J1202" s="42"/>
    </row>
    <row r="1203" spans="3:10" ht="12.75">
      <c r="C1203" s="70"/>
      <c r="D1203" s="43"/>
      <c r="E1203" s="43"/>
      <c r="F1203" s="43"/>
      <c r="G1203" s="43"/>
      <c r="H1203" s="43"/>
      <c r="I1203" s="93"/>
      <c r="J1203" s="42"/>
    </row>
    <row r="1204" spans="3:10" ht="12.75">
      <c r="C1204" s="70"/>
      <c r="D1204" s="43"/>
      <c r="E1204" s="43"/>
      <c r="F1204" s="43"/>
      <c r="G1204" s="43"/>
      <c r="H1204" s="43"/>
      <c r="I1204" s="93"/>
      <c r="J1204" s="42"/>
    </row>
    <row r="1205" spans="3:10" ht="12.75">
      <c r="C1205" s="70"/>
      <c r="D1205" s="43"/>
      <c r="E1205" s="43"/>
      <c r="F1205" s="43"/>
      <c r="G1205" s="43"/>
      <c r="H1205" s="43"/>
      <c r="I1205" s="93"/>
      <c r="J1205" s="42"/>
    </row>
    <row r="1206" spans="3:10" ht="12.75">
      <c r="C1206" s="70"/>
      <c r="D1206" s="43"/>
      <c r="E1206" s="43"/>
      <c r="F1206" s="43"/>
      <c r="G1206" s="43"/>
      <c r="H1206" s="43"/>
      <c r="I1206" s="93"/>
      <c r="J1206" s="42"/>
    </row>
    <row r="1207" spans="3:10" ht="12.75">
      <c r="C1207" s="70"/>
      <c r="D1207" s="43"/>
      <c r="E1207" s="43"/>
      <c r="F1207" s="43"/>
      <c r="G1207" s="43"/>
      <c r="H1207" s="43"/>
      <c r="I1207" s="93"/>
      <c r="J1207" s="42"/>
    </row>
    <row r="1208" spans="3:10" ht="12.75">
      <c r="C1208" s="70"/>
      <c r="D1208" s="43"/>
      <c r="E1208" s="43"/>
      <c r="F1208" s="43"/>
      <c r="G1208" s="43"/>
      <c r="H1208" s="43"/>
      <c r="I1208" s="93"/>
      <c r="J1208" s="42"/>
    </row>
    <row r="1209" spans="3:10" ht="12.75">
      <c r="C1209" s="70"/>
      <c r="D1209" s="43"/>
      <c r="E1209" s="43"/>
      <c r="F1209" s="43"/>
      <c r="G1209" s="43"/>
      <c r="H1209" s="43"/>
      <c r="I1209" s="93"/>
      <c r="J1209" s="42"/>
    </row>
    <row r="1210" spans="3:10" ht="12.75">
      <c r="C1210" s="70"/>
      <c r="D1210" s="43"/>
      <c r="E1210" s="43"/>
      <c r="F1210" s="43"/>
      <c r="G1210" s="43"/>
      <c r="H1210" s="43"/>
      <c r="I1210" s="93"/>
      <c r="J1210" s="42"/>
    </row>
    <row r="1211" spans="3:10" ht="12.75">
      <c r="C1211" s="70"/>
      <c r="D1211" s="43"/>
      <c r="E1211" s="43"/>
      <c r="F1211" s="43"/>
      <c r="G1211" s="43"/>
      <c r="H1211" s="43"/>
      <c r="I1211" s="93"/>
      <c r="J1211" s="42"/>
    </row>
    <row r="1212" spans="3:10" ht="12.75">
      <c r="C1212" s="70"/>
      <c r="D1212" s="43"/>
      <c r="E1212" s="43"/>
      <c r="F1212" s="43"/>
      <c r="G1212" s="43"/>
      <c r="H1212" s="43"/>
      <c r="I1212" s="93"/>
      <c r="J1212" s="42"/>
    </row>
    <row r="1213" spans="3:10" ht="12.75">
      <c r="C1213" s="70"/>
      <c r="D1213" s="43"/>
      <c r="E1213" s="43"/>
      <c r="F1213" s="43"/>
      <c r="G1213" s="43"/>
      <c r="H1213" s="43"/>
      <c r="I1213" s="93"/>
      <c r="J1213" s="42"/>
    </row>
    <row r="1214" spans="3:10" ht="12.75">
      <c r="C1214" s="70"/>
      <c r="D1214" s="43"/>
      <c r="E1214" s="43"/>
      <c r="F1214" s="43"/>
      <c r="G1214" s="43"/>
      <c r="H1214" s="43"/>
      <c r="I1214" s="93"/>
      <c r="J1214" s="42"/>
    </row>
    <row r="1215" spans="3:10" ht="12.75">
      <c r="C1215" s="70"/>
      <c r="D1215" s="43"/>
      <c r="E1215" s="43"/>
      <c r="F1215" s="43"/>
      <c r="G1215" s="43"/>
      <c r="H1215" s="43"/>
      <c r="I1215" s="93"/>
      <c r="J1215" s="42"/>
    </row>
    <row r="1216" spans="3:10" ht="12.75">
      <c r="C1216" s="70"/>
      <c r="D1216" s="43"/>
      <c r="E1216" s="43"/>
      <c r="F1216" s="43"/>
      <c r="G1216" s="43"/>
      <c r="H1216" s="43"/>
      <c r="I1216" s="93"/>
      <c r="J1216" s="42"/>
    </row>
    <row r="1217" spans="3:10" ht="12.75">
      <c r="C1217" s="70"/>
      <c r="D1217" s="43"/>
      <c r="E1217" s="43"/>
      <c r="F1217" s="43"/>
      <c r="G1217" s="43"/>
      <c r="H1217" s="43"/>
      <c r="I1217" s="93"/>
      <c r="J1217" s="42"/>
    </row>
    <row r="1218" spans="3:10" ht="12.75">
      <c r="C1218" s="70"/>
      <c r="D1218" s="43"/>
      <c r="E1218" s="43"/>
      <c r="F1218" s="43"/>
      <c r="G1218" s="43"/>
      <c r="H1218" s="43"/>
      <c r="I1218" s="93"/>
      <c r="J1218" s="42"/>
    </row>
    <row r="1219" spans="3:10" ht="12.75">
      <c r="C1219" s="70"/>
      <c r="D1219" s="43"/>
      <c r="E1219" s="43"/>
      <c r="F1219" s="43"/>
      <c r="G1219" s="43"/>
      <c r="H1219" s="43"/>
      <c r="I1219" s="93"/>
      <c r="J1219" s="42"/>
    </row>
    <row r="1220" spans="3:10" ht="12.75">
      <c r="C1220" s="70"/>
      <c r="D1220" s="43"/>
      <c r="E1220" s="43"/>
      <c r="F1220" s="43"/>
      <c r="G1220" s="43"/>
      <c r="H1220" s="43"/>
      <c r="I1220" s="93"/>
      <c r="J1220" s="42"/>
    </row>
    <row r="1221" spans="3:10" ht="12.75">
      <c r="C1221" s="70"/>
      <c r="D1221" s="43"/>
      <c r="E1221" s="43"/>
      <c r="F1221" s="43"/>
      <c r="G1221" s="43"/>
      <c r="H1221" s="43"/>
      <c r="I1221" s="93"/>
      <c r="J1221" s="42"/>
    </row>
    <row r="1222" spans="3:10" ht="12.75">
      <c r="C1222" s="70"/>
      <c r="D1222" s="43"/>
      <c r="E1222" s="43"/>
      <c r="F1222" s="43"/>
      <c r="G1222" s="43"/>
      <c r="H1222" s="43"/>
      <c r="I1222" s="93"/>
      <c r="J1222" s="42"/>
    </row>
    <row r="1223" spans="3:10" ht="12.75">
      <c r="C1223" s="70"/>
      <c r="D1223" s="43"/>
      <c r="E1223" s="43"/>
      <c r="F1223" s="43"/>
      <c r="G1223" s="43"/>
      <c r="H1223" s="43"/>
      <c r="I1223" s="93"/>
      <c r="J1223" s="42"/>
    </row>
    <row r="1224" spans="3:10" ht="12.75">
      <c r="C1224" s="70"/>
      <c r="D1224" s="43"/>
      <c r="E1224" s="43"/>
      <c r="F1224" s="43"/>
      <c r="G1224" s="43"/>
      <c r="H1224" s="43"/>
      <c r="I1224" s="93"/>
      <c r="J1224" s="42"/>
    </row>
    <row r="1225" spans="3:10" ht="12.75">
      <c r="C1225" s="70"/>
      <c r="D1225" s="43"/>
      <c r="E1225" s="43"/>
      <c r="F1225" s="43"/>
      <c r="G1225" s="43"/>
      <c r="H1225" s="43"/>
      <c r="I1225" s="93"/>
      <c r="J1225" s="42"/>
    </row>
    <row r="1226" spans="3:10" ht="12.75">
      <c r="C1226" s="70"/>
      <c r="D1226" s="43"/>
      <c r="E1226" s="43"/>
      <c r="F1226" s="43"/>
      <c r="G1226" s="43"/>
      <c r="H1226" s="43"/>
      <c r="I1226" s="93"/>
      <c r="J1226" s="42"/>
    </row>
    <row r="1227" spans="3:10" ht="12.75">
      <c r="C1227" s="70"/>
      <c r="D1227" s="43"/>
      <c r="E1227" s="43"/>
      <c r="F1227" s="43"/>
      <c r="G1227" s="43"/>
      <c r="H1227" s="43"/>
      <c r="I1227" s="93"/>
      <c r="J1227" s="42"/>
    </row>
    <row r="1228" spans="3:10" ht="12.75">
      <c r="C1228" s="70"/>
      <c r="D1228" s="43"/>
      <c r="E1228" s="43"/>
      <c r="F1228" s="43"/>
      <c r="G1228" s="43"/>
      <c r="H1228" s="43"/>
      <c r="I1228" s="93"/>
      <c r="J1228" s="42"/>
    </row>
    <row r="1229" spans="3:10" ht="12.75">
      <c r="C1229" s="70"/>
      <c r="D1229" s="43"/>
      <c r="E1229" s="43"/>
      <c r="F1229" s="43"/>
      <c r="G1229" s="43"/>
      <c r="H1229" s="43"/>
      <c r="I1229" s="93"/>
      <c r="J1229" s="42"/>
    </row>
    <row r="1230" spans="3:10" ht="12.75">
      <c r="C1230" s="70"/>
      <c r="D1230" s="43"/>
      <c r="E1230" s="43"/>
      <c r="F1230" s="43"/>
      <c r="G1230" s="43"/>
      <c r="H1230" s="43"/>
      <c r="I1230" s="93"/>
      <c r="J1230" s="42"/>
    </row>
    <row r="1231" spans="3:10" ht="12.75">
      <c r="C1231" s="70"/>
      <c r="D1231" s="43"/>
      <c r="E1231" s="43"/>
      <c r="F1231" s="43"/>
      <c r="G1231" s="43"/>
      <c r="H1231" s="43"/>
      <c r="I1231" s="93"/>
      <c r="J1231" s="42"/>
    </row>
    <row r="1232" spans="3:10" ht="12.75">
      <c r="C1232" s="70"/>
      <c r="D1232" s="43"/>
      <c r="E1232" s="43"/>
      <c r="F1232" s="43"/>
      <c r="G1232" s="43"/>
      <c r="H1232" s="43"/>
      <c r="I1232" s="93"/>
      <c r="J1232" s="42"/>
    </row>
    <row r="1233" spans="3:10" ht="12.75">
      <c r="C1233" s="70"/>
      <c r="D1233" s="43"/>
      <c r="E1233" s="43"/>
      <c r="F1233" s="43"/>
      <c r="G1233" s="43"/>
      <c r="H1233" s="43"/>
      <c r="I1233" s="93"/>
      <c r="J1233" s="42"/>
    </row>
    <row r="1234" spans="3:10" ht="12.75">
      <c r="C1234" s="70"/>
      <c r="D1234" s="43"/>
      <c r="E1234" s="43"/>
      <c r="F1234" s="43"/>
      <c r="G1234" s="43"/>
      <c r="H1234" s="43"/>
      <c r="I1234" s="93"/>
      <c r="J1234" s="42"/>
    </row>
    <row r="1235" spans="3:10" ht="12.75">
      <c r="C1235" s="70"/>
      <c r="D1235" s="43"/>
      <c r="E1235" s="43"/>
      <c r="F1235" s="43"/>
      <c r="G1235" s="43"/>
      <c r="H1235" s="43"/>
      <c r="I1235" s="93"/>
      <c r="J1235" s="42"/>
    </row>
    <row r="1236" spans="3:10" ht="12.75">
      <c r="C1236" s="70"/>
      <c r="D1236" s="43"/>
      <c r="E1236" s="43"/>
      <c r="F1236" s="43"/>
      <c r="G1236" s="43"/>
      <c r="H1236" s="43"/>
      <c r="I1236" s="93"/>
      <c r="J1236" s="42"/>
    </row>
    <row r="1237" spans="3:10" ht="12.75">
      <c r="C1237" s="70"/>
      <c r="D1237" s="43"/>
      <c r="E1237" s="43"/>
      <c r="F1237" s="43"/>
      <c r="G1237" s="43"/>
      <c r="H1237" s="43"/>
      <c r="I1237" s="93"/>
      <c r="J1237" s="42"/>
    </row>
    <row r="1238" spans="3:10" ht="12.75">
      <c r="C1238" s="70"/>
      <c r="D1238" s="43"/>
      <c r="E1238" s="43"/>
      <c r="F1238" s="43"/>
      <c r="G1238" s="43"/>
      <c r="H1238" s="43"/>
      <c r="I1238" s="93"/>
      <c r="J1238" s="42"/>
    </row>
    <row r="1239" spans="3:10" ht="12.75">
      <c r="C1239" s="70"/>
      <c r="D1239" s="43"/>
      <c r="E1239" s="43"/>
      <c r="F1239" s="43"/>
      <c r="G1239" s="43"/>
      <c r="H1239" s="43"/>
      <c r="I1239" s="93"/>
      <c r="J1239" s="42"/>
    </row>
    <row r="1240" spans="3:10" ht="12.75">
      <c r="C1240" s="70"/>
      <c r="D1240" s="43"/>
      <c r="E1240" s="43"/>
      <c r="F1240" s="43"/>
      <c r="G1240" s="43"/>
      <c r="H1240" s="43"/>
      <c r="I1240" s="93"/>
      <c r="J1240" s="42"/>
    </row>
    <row r="1241" spans="3:10" ht="12.75">
      <c r="C1241" s="70"/>
      <c r="D1241" s="43"/>
      <c r="E1241" s="43"/>
      <c r="F1241" s="43"/>
      <c r="G1241" s="43"/>
      <c r="H1241" s="43"/>
      <c r="I1241" s="93"/>
      <c r="J1241" s="42"/>
    </row>
    <row r="1242" spans="3:10" ht="12.75">
      <c r="C1242" s="70"/>
      <c r="D1242" s="43"/>
      <c r="E1242" s="43"/>
      <c r="F1242" s="43"/>
      <c r="G1242" s="43"/>
      <c r="H1242" s="43"/>
      <c r="I1242" s="93"/>
      <c r="J1242" s="42"/>
    </row>
    <row r="1243" spans="3:10" ht="12.75">
      <c r="C1243" s="70"/>
      <c r="D1243" s="43"/>
      <c r="E1243" s="43"/>
      <c r="F1243" s="43"/>
      <c r="G1243" s="43"/>
      <c r="H1243" s="43"/>
      <c r="I1243" s="93"/>
      <c r="J1243" s="42"/>
    </row>
    <row r="1244" spans="3:10" ht="12.75">
      <c r="C1244" s="70"/>
      <c r="D1244" s="43"/>
      <c r="E1244" s="43"/>
      <c r="F1244" s="43"/>
      <c r="G1244" s="43"/>
      <c r="H1244" s="43"/>
      <c r="I1244" s="93"/>
      <c r="J1244" s="42"/>
    </row>
    <row r="1245" spans="3:10" ht="12.75">
      <c r="C1245" s="70"/>
      <c r="D1245" s="43"/>
      <c r="E1245" s="43"/>
      <c r="F1245" s="43"/>
      <c r="G1245" s="43"/>
      <c r="H1245" s="43"/>
      <c r="I1245" s="93"/>
      <c r="J1245" s="42"/>
    </row>
    <row r="1246" spans="3:10" ht="12.75">
      <c r="C1246" s="70"/>
      <c r="D1246" s="43"/>
      <c r="E1246" s="43"/>
      <c r="F1246" s="43"/>
      <c r="G1246" s="43"/>
      <c r="H1246" s="43"/>
      <c r="I1246" s="93"/>
      <c r="J1246" s="42"/>
    </row>
    <row r="1247" spans="3:10" ht="12.75">
      <c r="C1247" s="70"/>
      <c r="D1247" s="43"/>
      <c r="E1247" s="43"/>
      <c r="F1247" s="43"/>
      <c r="G1247" s="43"/>
      <c r="H1247" s="43"/>
      <c r="I1247" s="93"/>
      <c r="J1247" s="42"/>
    </row>
    <row r="1248" spans="3:10" ht="12.75">
      <c r="C1248" s="70"/>
      <c r="D1248" s="43"/>
      <c r="E1248" s="43"/>
      <c r="F1248" s="43"/>
      <c r="G1248" s="43"/>
      <c r="H1248" s="43"/>
      <c r="I1248" s="93"/>
      <c r="J1248" s="42"/>
    </row>
    <row r="1249" spans="3:10" ht="12.75">
      <c r="C1249" s="70"/>
      <c r="D1249" s="43"/>
      <c r="E1249" s="43"/>
      <c r="F1249" s="43"/>
      <c r="G1249" s="43"/>
      <c r="H1249" s="43"/>
      <c r="I1249" s="93"/>
      <c r="J1249" s="42"/>
    </row>
    <row r="1250" spans="3:10" ht="12.75">
      <c r="C1250" s="70"/>
      <c r="D1250" s="43"/>
      <c r="E1250" s="43"/>
      <c r="F1250" s="43"/>
      <c r="G1250" s="43"/>
      <c r="H1250" s="43"/>
      <c r="I1250" s="93"/>
      <c r="J1250" s="42"/>
    </row>
    <row r="1251" spans="3:10" ht="12.75">
      <c r="C1251" s="70"/>
      <c r="D1251" s="43"/>
      <c r="E1251" s="43"/>
      <c r="F1251" s="43"/>
      <c r="G1251" s="43"/>
      <c r="H1251" s="43"/>
      <c r="I1251" s="93"/>
      <c r="J1251" s="42"/>
    </row>
    <row r="1252" spans="3:10" ht="12.75">
      <c r="C1252" s="70"/>
      <c r="D1252" s="43"/>
      <c r="E1252" s="43"/>
      <c r="F1252" s="43"/>
      <c r="G1252" s="43"/>
      <c r="H1252" s="43"/>
      <c r="I1252" s="93"/>
      <c r="J1252" s="42"/>
    </row>
    <row r="1253" spans="3:10" ht="12.75">
      <c r="C1253" s="70"/>
      <c r="D1253" s="43"/>
      <c r="E1253" s="43"/>
      <c r="F1253" s="43"/>
      <c r="G1253" s="43"/>
      <c r="H1253" s="43"/>
      <c r="I1253" s="93"/>
      <c r="J1253" s="42"/>
    </row>
    <row r="1254" spans="3:10" ht="12.75">
      <c r="C1254" s="70"/>
      <c r="D1254" s="43"/>
      <c r="E1254" s="43"/>
      <c r="F1254" s="43"/>
      <c r="G1254" s="43"/>
      <c r="H1254" s="43"/>
      <c r="I1254" s="93"/>
      <c r="J1254" s="42"/>
    </row>
    <row r="1255" spans="3:10" ht="12.75">
      <c r="C1255" s="70"/>
      <c r="D1255" s="43"/>
      <c r="E1255" s="43"/>
      <c r="F1255" s="43"/>
      <c r="G1255" s="43"/>
      <c r="H1255" s="43"/>
      <c r="I1255" s="93"/>
      <c r="J1255" s="42"/>
    </row>
    <row r="1256" spans="3:10" ht="12.75">
      <c r="C1256" s="70"/>
      <c r="D1256" s="43"/>
      <c r="E1256" s="43"/>
      <c r="F1256" s="43"/>
      <c r="G1256" s="43"/>
      <c r="H1256" s="43"/>
      <c r="I1256" s="93"/>
      <c r="J1256" s="42"/>
    </row>
    <row r="1257" spans="3:10" ht="12.75">
      <c r="C1257" s="70"/>
      <c r="D1257" s="43"/>
      <c r="E1257" s="43"/>
      <c r="F1257" s="43"/>
      <c r="G1257" s="43"/>
      <c r="H1257" s="43"/>
      <c r="I1257" s="93"/>
      <c r="J1257" s="42"/>
    </row>
    <row r="1258" spans="3:10" ht="12.75">
      <c r="C1258" s="70"/>
      <c r="D1258" s="43"/>
      <c r="E1258" s="43"/>
      <c r="F1258" s="43"/>
      <c r="G1258" s="43"/>
      <c r="H1258" s="43"/>
      <c r="I1258" s="93"/>
      <c r="J1258" s="42"/>
    </row>
    <row r="1259" spans="3:10" ht="12.75">
      <c r="C1259" s="70"/>
      <c r="D1259" s="43"/>
      <c r="E1259" s="43"/>
      <c r="F1259" s="43"/>
      <c r="G1259" s="43"/>
      <c r="H1259" s="43"/>
      <c r="I1259" s="93"/>
      <c r="J1259" s="42"/>
    </row>
    <row r="1260" spans="3:10" ht="12.75">
      <c r="C1260" s="70"/>
      <c r="D1260" s="43"/>
      <c r="E1260" s="43"/>
      <c r="F1260" s="43"/>
      <c r="G1260" s="43"/>
      <c r="H1260" s="43"/>
      <c r="I1260" s="93"/>
      <c r="J1260" s="42"/>
    </row>
    <row r="1261" spans="3:10" ht="12.75">
      <c r="C1261" s="70"/>
      <c r="D1261" s="43"/>
      <c r="E1261" s="43"/>
      <c r="F1261" s="43"/>
      <c r="G1261" s="43"/>
      <c r="H1261" s="43"/>
      <c r="I1261" s="93"/>
      <c r="J1261" s="42"/>
    </row>
    <row r="1262" spans="3:10" ht="12.75">
      <c r="C1262" s="70"/>
      <c r="D1262" s="43"/>
      <c r="E1262" s="43"/>
      <c r="F1262" s="43"/>
      <c r="G1262" s="43"/>
      <c r="H1262" s="43"/>
      <c r="I1262" s="93"/>
      <c r="J1262" s="42"/>
    </row>
    <row r="1263" spans="3:10" ht="12.75">
      <c r="C1263" s="70"/>
      <c r="D1263" s="43"/>
      <c r="E1263" s="43"/>
      <c r="F1263" s="43"/>
      <c r="G1263" s="43"/>
      <c r="H1263" s="43"/>
      <c r="I1263" s="93"/>
      <c r="J1263" s="42"/>
    </row>
    <row r="1264" spans="3:10" ht="12.75">
      <c r="C1264" s="70"/>
      <c r="D1264" s="43"/>
      <c r="E1264" s="43"/>
      <c r="F1264" s="43"/>
      <c r="G1264" s="43"/>
      <c r="H1264" s="43"/>
      <c r="I1264" s="93"/>
      <c r="J1264" s="42"/>
    </row>
    <row r="1265" spans="3:10" ht="12.75">
      <c r="C1265" s="70"/>
      <c r="D1265" s="43"/>
      <c r="E1265" s="43"/>
      <c r="F1265" s="43"/>
      <c r="G1265" s="43"/>
      <c r="H1265" s="43"/>
      <c r="I1265" s="93"/>
      <c r="J1265" s="42"/>
    </row>
    <row r="1266" spans="3:10" ht="12.75">
      <c r="C1266" s="70"/>
      <c r="D1266" s="43"/>
      <c r="E1266" s="43"/>
      <c r="F1266" s="43"/>
      <c r="G1266" s="43"/>
      <c r="H1266" s="43"/>
      <c r="I1266" s="93"/>
      <c r="J1266" s="42"/>
    </row>
    <row r="1267" spans="3:10" ht="12.75">
      <c r="C1267" s="70"/>
      <c r="D1267" s="43"/>
      <c r="E1267" s="43"/>
      <c r="F1267" s="43"/>
      <c r="G1267" s="43"/>
      <c r="H1267" s="43"/>
      <c r="I1267" s="93"/>
      <c r="J1267" s="42"/>
    </row>
    <row r="1268" spans="3:10" ht="12.75">
      <c r="C1268" s="70"/>
      <c r="D1268" s="43"/>
      <c r="E1268" s="43"/>
      <c r="F1268" s="43"/>
      <c r="G1268" s="43"/>
      <c r="H1268" s="43"/>
      <c r="I1268" s="93"/>
      <c r="J1268" s="42"/>
    </row>
    <row r="1269" spans="3:10" ht="12.75">
      <c r="C1269" s="70"/>
      <c r="D1269" s="43"/>
      <c r="E1269" s="43"/>
      <c r="F1269" s="43"/>
      <c r="G1269" s="43"/>
      <c r="H1269" s="43"/>
      <c r="I1269" s="93"/>
      <c r="J1269" s="42"/>
    </row>
    <row r="1270" spans="3:10" ht="12.75">
      <c r="C1270" s="70"/>
      <c r="D1270" s="43"/>
      <c r="E1270" s="43"/>
      <c r="F1270" s="43"/>
      <c r="G1270" s="43"/>
      <c r="H1270" s="43"/>
      <c r="I1270" s="93"/>
      <c r="J1270" s="42"/>
    </row>
    <row r="1271" spans="3:10" ht="12.75">
      <c r="C1271" s="70"/>
      <c r="D1271" s="43"/>
      <c r="E1271" s="43"/>
      <c r="F1271" s="43"/>
      <c r="G1271" s="43"/>
      <c r="H1271" s="43"/>
      <c r="I1271" s="93"/>
      <c r="J1271" s="42"/>
    </row>
    <row r="1272" spans="3:10" ht="12.75">
      <c r="C1272" s="70"/>
      <c r="D1272" s="43"/>
      <c r="E1272" s="43"/>
      <c r="F1272" s="43"/>
      <c r="G1272" s="43"/>
      <c r="H1272" s="43"/>
      <c r="I1272" s="93"/>
      <c r="J1272" s="42"/>
    </row>
    <row r="1273" spans="3:10" ht="12.75">
      <c r="C1273" s="70"/>
      <c r="D1273" s="43"/>
      <c r="E1273" s="43"/>
      <c r="F1273" s="43"/>
      <c r="G1273" s="43"/>
      <c r="H1273" s="43"/>
      <c r="I1273" s="93"/>
      <c r="J1273" s="42"/>
    </row>
    <row r="1274" spans="3:10" ht="12.75">
      <c r="C1274" s="70"/>
      <c r="D1274" s="43"/>
      <c r="E1274" s="43"/>
      <c r="F1274" s="43"/>
      <c r="G1274" s="43"/>
      <c r="H1274" s="43"/>
      <c r="I1274" s="93"/>
      <c r="J1274" s="42"/>
    </row>
    <row r="1275" spans="3:10" ht="12.75">
      <c r="C1275" s="70"/>
      <c r="D1275" s="43"/>
      <c r="E1275" s="43"/>
      <c r="F1275" s="43"/>
      <c r="G1275" s="43"/>
      <c r="H1275" s="43"/>
      <c r="I1275" s="93"/>
      <c r="J1275" s="42"/>
    </row>
    <row r="1276" spans="3:10" ht="12.75">
      <c r="C1276" s="70"/>
      <c r="D1276" s="43"/>
      <c r="E1276" s="43"/>
      <c r="F1276" s="43"/>
      <c r="G1276" s="43"/>
      <c r="H1276" s="43"/>
      <c r="I1276" s="93"/>
      <c r="J1276" s="42"/>
    </row>
    <row r="1277" spans="3:10" ht="12.75">
      <c r="C1277" s="70"/>
      <c r="D1277" s="43"/>
      <c r="E1277" s="43"/>
      <c r="F1277" s="43"/>
      <c r="G1277" s="43"/>
      <c r="H1277" s="43"/>
      <c r="I1277" s="93"/>
      <c r="J1277" s="42"/>
    </row>
    <row r="1278" spans="3:10" ht="12.75">
      <c r="C1278" s="70"/>
      <c r="D1278" s="43"/>
      <c r="E1278" s="43"/>
      <c r="F1278" s="43"/>
      <c r="G1278" s="43"/>
      <c r="H1278" s="43"/>
      <c r="I1278" s="93"/>
      <c r="J1278" s="42"/>
    </row>
    <row r="1279" spans="3:10" ht="12.75">
      <c r="C1279" s="70"/>
      <c r="D1279" s="43"/>
      <c r="E1279" s="43"/>
      <c r="F1279" s="43"/>
      <c r="G1279" s="43"/>
      <c r="H1279" s="43"/>
      <c r="I1279" s="93"/>
      <c r="J1279" s="42"/>
    </row>
    <row r="1280" spans="3:10" ht="12.75">
      <c r="C1280" s="70"/>
      <c r="D1280" s="43"/>
      <c r="E1280" s="43"/>
      <c r="F1280" s="43"/>
      <c r="G1280" s="43"/>
      <c r="H1280" s="43"/>
      <c r="I1280" s="93"/>
      <c r="J1280" s="42"/>
    </row>
    <row r="1281" spans="3:10" ht="12.75">
      <c r="C1281" s="70"/>
      <c r="D1281" s="43"/>
      <c r="E1281" s="43"/>
      <c r="F1281" s="43"/>
      <c r="G1281" s="43"/>
      <c r="H1281" s="43"/>
      <c r="I1281" s="93"/>
      <c r="J1281" s="42"/>
    </row>
    <row r="1282" spans="3:10" ht="12.75">
      <c r="C1282" s="70"/>
      <c r="D1282" s="43"/>
      <c r="E1282" s="43"/>
      <c r="F1282" s="43"/>
      <c r="G1282" s="43"/>
      <c r="H1282" s="43"/>
      <c r="I1282" s="93"/>
      <c r="J1282" s="42"/>
    </row>
    <row r="1283" spans="3:10" ht="12.75">
      <c r="C1283" s="70"/>
      <c r="D1283" s="43"/>
      <c r="E1283" s="43"/>
      <c r="F1283" s="43"/>
      <c r="G1283" s="43"/>
      <c r="H1283" s="43"/>
      <c r="I1283" s="93"/>
      <c r="J1283" s="42"/>
    </row>
    <row r="1284" spans="3:10" ht="12.75">
      <c r="C1284" s="70"/>
      <c r="D1284" s="43"/>
      <c r="E1284" s="43"/>
      <c r="F1284" s="43"/>
      <c r="G1284" s="43"/>
      <c r="H1284" s="43"/>
      <c r="I1284" s="93"/>
      <c r="J1284" s="42"/>
    </row>
    <row r="1285" spans="3:10" ht="12.75">
      <c r="C1285" s="70"/>
      <c r="D1285" s="43"/>
      <c r="E1285" s="43"/>
      <c r="F1285" s="43"/>
      <c r="G1285" s="43"/>
      <c r="H1285" s="43"/>
      <c r="I1285" s="93"/>
      <c r="J1285" s="42"/>
    </row>
    <row r="1286" spans="3:10" ht="12.75">
      <c r="C1286" s="70"/>
      <c r="D1286" s="43"/>
      <c r="E1286" s="43"/>
      <c r="F1286" s="43"/>
      <c r="G1286" s="43"/>
      <c r="H1286" s="43"/>
      <c r="I1286" s="93"/>
      <c r="J1286" s="42"/>
    </row>
    <row r="1287" spans="3:10" ht="12.75">
      <c r="C1287" s="70"/>
      <c r="D1287" s="43"/>
      <c r="E1287" s="43"/>
      <c r="F1287" s="43"/>
      <c r="G1287" s="43"/>
      <c r="H1287" s="43"/>
      <c r="I1287" s="93"/>
      <c r="J1287" s="42"/>
    </row>
    <row r="1288" spans="3:10" ht="12.75">
      <c r="C1288" s="70"/>
      <c r="D1288" s="43"/>
      <c r="E1288" s="43"/>
      <c r="F1288" s="43"/>
      <c r="G1288" s="43"/>
      <c r="H1288" s="43"/>
      <c r="I1288" s="93"/>
      <c r="J1288" s="42"/>
    </row>
    <row r="1289" spans="3:10" ht="12.75">
      <c r="C1289" s="70"/>
      <c r="D1289" s="43"/>
      <c r="E1289" s="43"/>
      <c r="F1289" s="43"/>
      <c r="G1289" s="43"/>
      <c r="H1289" s="43"/>
      <c r="I1289" s="93"/>
      <c r="J1289" s="42"/>
    </row>
    <row r="1290" spans="3:10" ht="12.75">
      <c r="C1290" s="70"/>
      <c r="D1290" s="43"/>
      <c r="E1290" s="43"/>
      <c r="F1290" s="43"/>
      <c r="G1290" s="43"/>
      <c r="H1290" s="43"/>
      <c r="I1290" s="93"/>
      <c r="J1290" s="42"/>
    </row>
    <row r="1291" spans="3:10" ht="12.75">
      <c r="C1291" s="70"/>
      <c r="D1291" s="43"/>
      <c r="E1291" s="43"/>
      <c r="F1291" s="43"/>
      <c r="G1291" s="43"/>
      <c r="H1291" s="43"/>
      <c r="I1291" s="93"/>
      <c r="J1291" s="42"/>
    </row>
    <row r="1292" spans="3:10" ht="12.75">
      <c r="C1292" s="70"/>
      <c r="D1292" s="43"/>
      <c r="E1292" s="43"/>
      <c r="F1292" s="43"/>
      <c r="G1292" s="43"/>
      <c r="H1292" s="43"/>
      <c r="I1292" s="93"/>
      <c r="J1292" s="42"/>
    </row>
    <row r="1293" spans="3:10" ht="12.75">
      <c r="C1293" s="70"/>
      <c r="D1293" s="43"/>
      <c r="E1293" s="43"/>
      <c r="F1293" s="43"/>
      <c r="G1293" s="43"/>
      <c r="H1293" s="43"/>
      <c r="I1293" s="93"/>
      <c r="J1293" s="42"/>
    </row>
    <row r="1294" spans="3:10" ht="12.75">
      <c r="C1294" s="70"/>
      <c r="D1294" s="43"/>
      <c r="E1294" s="43"/>
      <c r="F1294" s="43"/>
      <c r="G1294" s="43"/>
      <c r="H1294" s="43"/>
      <c r="I1294" s="93"/>
      <c r="J1294" s="42"/>
    </row>
    <row r="1295" spans="3:10" ht="12.75">
      <c r="C1295" s="70"/>
      <c r="D1295" s="43"/>
      <c r="E1295" s="43"/>
      <c r="F1295" s="43"/>
      <c r="G1295" s="43"/>
      <c r="H1295" s="43"/>
      <c r="I1295" s="93"/>
      <c r="J1295" s="42"/>
    </row>
    <row r="1296" spans="3:10" ht="12.75">
      <c r="C1296" s="70"/>
      <c r="D1296" s="43"/>
      <c r="E1296" s="43"/>
      <c r="F1296" s="43"/>
      <c r="G1296" s="43"/>
      <c r="H1296" s="43"/>
      <c r="I1296" s="93"/>
      <c r="J1296" s="42"/>
    </row>
    <row r="1297" spans="3:10" ht="12.75">
      <c r="C1297" s="70"/>
      <c r="D1297" s="43"/>
      <c r="E1297" s="43"/>
      <c r="F1297" s="43"/>
      <c r="G1297" s="43"/>
      <c r="H1297" s="43"/>
      <c r="I1297" s="93"/>
      <c r="J1297" s="42"/>
    </row>
    <row r="1298" spans="3:10" ht="12.75">
      <c r="C1298" s="70"/>
      <c r="D1298" s="43"/>
      <c r="E1298" s="43"/>
      <c r="F1298" s="43"/>
      <c r="G1298" s="43"/>
      <c r="H1298" s="43"/>
      <c r="I1298" s="93"/>
      <c r="J1298" s="42"/>
    </row>
    <row r="1299" spans="3:10" ht="12.75">
      <c r="C1299" s="70"/>
      <c r="D1299" s="43"/>
      <c r="E1299" s="43"/>
      <c r="F1299" s="43"/>
      <c r="G1299" s="43"/>
      <c r="H1299" s="43"/>
      <c r="I1299" s="93"/>
      <c r="J1299" s="42"/>
    </row>
    <row r="1300" spans="3:10" ht="12.75">
      <c r="C1300" s="70"/>
      <c r="D1300" s="43"/>
      <c r="E1300" s="43"/>
      <c r="F1300" s="43"/>
      <c r="G1300" s="43"/>
      <c r="H1300" s="43"/>
      <c r="I1300" s="93"/>
      <c r="J1300" s="42"/>
    </row>
    <row r="1301" spans="3:10" ht="12.75">
      <c r="C1301" s="70"/>
      <c r="D1301" s="43"/>
      <c r="E1301" s="43"/>
      <c r="F1301" s="43"/>
      <c r="G1301" s="43"/>
      <c r="H1301" s="43"/>
      <c r="I1301" s="93"/>
      <c r="J1301" s="42"/>
    </row>
    <row r="1302" spans="3:10" ht="12.75">
      <c r="C1302" s="70"/>
      <c r="D1302" s="43"/>
      <c r="E1302" s="43"/>
      <c r="F1302" s="43"/>
      <c r="G1302" s="43"/>
      <c r="H1302" s="43"/>
      <c r="I1302" s="93"/>
      <c r="J1302" s="42"/>
    </row>
    <row r="1303" spans="3:10" ht="12.75">
      <c r="C1303" s="70"/>
      <c r="D1303" s="43"/>
      <c r="E1303" s="43"/>
      <c r="F1303" s="43"/>
      <c r="G1303" s="43"/>
      <c r="H1303" s="43"/>
      <c r="I1303" s="93"/>
      <c r="J1303" s="42"/>
    </row>
    <row r="1304" spans="3:10" ht="12.75">
      <c r="C1304" s="70"/>
      <c r="D1304" s="43"/>
      <c r="E1304" s="43"/>
      <c r="F1304" s="43"/>
      <c r="G1304" s="43"/>
      <c r="H1304" s="43"/>
      <c r="I1304" s="93"/>
      <c r="J1304" s="42"/>
    </row>
    <row r="1305" spans="3:10" ht="12.75">
      <c r="C1305" s="70"/>
      <c r="D1305" s="43"/>
      <c r="E1305" s="43"/>
      <c r="F1305" s="43"/>
      <c r="G1305" s="43"/>
      <c r="H1305" s="43"/>
      <c r="I1305" s="93"/>
      <c r="J1305" s="42"/>
    </row>
    <row r="1306" spans="3:10" ht="12.75">
      <c r="C1306" s="70"/>
      <c r="D1306" s="43"/>
      <c r="E1306" s="43"/>
      <c r="F1306" s="43"/>
      <c r="G1306" s="43"/>
      <c r="H1306" s="43"/>
      <c r="I1306" s="93"/>
      <c r="J1306" s="42"/>
    </row>
    <row r="1307" spans="3:10" ht="12.75">
      <c r="C1307" s="70"/>
      <c r="D1307" s="43"/>
      <c r="E1307" s="43"/>
      <c r="F1307" s="43"/>
      <c r="G1307" s="43"/>
      <c r="H1307" s="43"/>
      <c r="I1307" s="93"/>
      <c r="J1307" s="42"/>
    </row>
    <row r="1308" spans="3:10" ht="12.75">
      <c r="C1308" s="70"/>
      <c r="D1308" s="43"/>
      <c r="E1308" s="43"/>
      <c r="F1308" s="43"/>
      <c r="G1308" s="43"/>
      <c r="H1308" s="43"/>
      <c r="I1308" s="93"/>
      <c r="J1308" s="42"/>
    </row>
    <row r="1309" spans="3:10" ht="12.75">
      <c r="C1309" s="70"/>
      <c r="D1309" s="43"/>
      <c r="E1309" s="43"/>
      <c r="F1309" s="43"/>
      <c r="G1309" s="43"/>
      <c r="H1309" s="43"/>
      <c r="I1309" s="93"/>
      <c r="J1309" s="42"/>
    </row>
    <row r="1310" spans="3:10" ht="12.75">
      <c r="C1310" s="70"/>
      <c r="D1310" s="43"/>
      <c r="E1310" s="43"/>
      <c r="F1310" s="43"/>
      <c r="G1310" s="43"/>
      <c r="H1310" s="43"/>
      <c r="I1310" s="93"/>
      <c r="J1310" s="42"/>
    </row>
    <row r="1311" spans="3:10" ht="12.75">
      <c r="C1311" s="70"/>
      <c r="D1311" s="43"/>
      <c r="E1311" s="43"/>
      <c r="F1311" s="43"/>
      <c r="G1311" s="43"/>
      <c r="H1311" s="43"/>
      <c r="I1311" s="93"/>
      <c r="J1311" s="42"/>
    </row>
    <row r="1312" spans="3:10" ht="12.75">
      <c r="C1312" s="70"/>
      <c r="D1312" s="43"/>
      <c r="E1312" s="43"/>
      <c r="F1312" s="43"/>
      <c r="G1312" s="43"/>
      <c r="H1312" s="43"/>
      <c r="I1312" s="93"/>
      <c r="J1312" s="42"/>
    </row>
    <row r="1313" spans="3:10" ht="12.75">
      <c r="C1313" s="70"/>
      <c r="D1313" s="43"/>
      <c r="E1313" s="43"/>
      <c r="F1313" s="43"/>
      <c r="G1313" s="43"/>
      <c r="H1313" s="43"/>
      <c r="I1313" s="93"/>
      <c r="J1313" s="42"/>
    </row>
    <row r="1314" spans="3:10" ht="12.75">
      <c r="C1314" s="70"/>
      <c r="D1314" s="43"/>
      <c r="E1314" s="43"/>
      <c r="F1314" s="43"/>
      <c r="G1314" s="43"/>
      <c r="H1314" s="43"/>
      <c r="I1314" s="93"/>
      <c r="J1314" s="42"/>
    </row>
    <row r="1315" spans="3:10" ht="12.75">
      <c r="C1315" s="70"/>
      <c r="D1315" s="43"/>
      <c r="E1315" s="43"/>
      <c r="F1315" s="43"/>
      <c r="G1315" s="43"/>
      <c r="H1315" s="43"/>
      <c r="I1315" s="93"/>
      <c r="J1315" s="42"/>
    </row>
    <row r="1316" spans="3:10" ht="12.75">
      <c r="C1316" s="70"/>
      <c r="D1316" s="43"/>
      <c r="E1316" s="43"/>
      <c r="F1316" s="43"/>
      <c r="G1316" s="43"/>
      <c r="H1316" s="43"/>
      <c r="I1316" s="93"/>
      <c r="J1316" s="42"/>
    </row>
    <row r="1317" spans="3:10" ht="12.75">
      <c r="C1317" s="70"/>
      <c r="D1317" s="43"/>
      <c r="E1317" s="43"/>
      <c r="F1317" s="43"/>
      <c r="G1317" s="43"/>
      <c r="H1317" s="43"/>
      <c r="I1317" s="93"/>
      <c r="J1317" s="42"/>
    </row>
    <row r="1318" spans="3:10" ht="12.75">
      <c r="C1318" s="70"/>
      <c r="D1318" s="43"/>
      <c r="E1318" s="43"/>
      <c r="F1318" s="43"/>
      <c r="G1318" s="43"/>
      <c r="H1318" s="43"/>
      <c r="I1318" s="93"/>
      <c r="J1318" s="42"/>
    </row>
    <row r="1319" spans="3:10" ht="12.75">
      <c r="C1319" s="70"/>
      <c r="D1319" s="43"/>
      <c r="E1319" s="43"/>
      <c r="F1319" s="43"/>
      <c r="G1319" s="43"/>
      <c r="H1319" s="43"/>
      <c r="I1319" s="93"/>
      <c r="J1319" s="42"/>
    </row>
    <row r="1320" spans="3:10" ht="12.75">
      <c r="C1320" s="70"/>
      <c r="D1320" s="43"/>
      <c r="E1320" s="43"/>
      <c r="F1320" s="43"/>
      <c r="G1320" s="43"/>
      <c r="H1320" s="43"/>
      <c r="I1320" s="93"/>
      <c r="J1320" s="42"/>
    </row>
    <row r="1321" spans="3:10" ht="12.75">
      <c r="C1321" s="70"/>
      <c r="D1321" s="43"/>
      <c r="E1321" s="43"/>
      <c r="F1321" s="43"/>
      <c r="G1321" s="43"/>
      <c r="H1321" s="43"/>
      <c r="I1321" s="93"/>
      <c r="J1321" s="42"/>
    </row>
    <row r="1322" spans="3:10" ht="12.75">
      <c r="C1322" s="70"/>
      <c r="D1322" s="43"/>
      <c r="E1322" s="43"/>
      <c r="F1322" s="43"/>
      <c r="G1322" s="43"/>
      <c r="H1322" s="43"/>
      <c r="I1322" s="93"/>
      <c r="J1322" s="42"/>
    </row>
    <row r="1323" spans="3:10" ht="12.75">
      <c r="C1323" s="70"/>
      <c r="D1323" s="43"/>
      <c r="E1323" s="43"/>
      <c r="F1323" s="43"/>
      <c r="G1323" s="43"/>
      <c r="H1323" s="43"/>
      <c r="I1323" s="93"/>
      <c r="J1323" s="42"/>
    </row>
    <row r="1324" spans="3:10" ht="12.75">
      <c r="C1324" s="70"/>
      <c r="D1324" s="43"/>
      <c r="E1324" s="43"/>
      <c r="F1324" s="43"/>
      <c r="G1324" s="43"/>
      <c r="H1324" s="43"/>
      <c r="I1324" s="93"/>
      <c r="J1324" s="42"/>
    </row>
    <row r="1325" spans="3:10" ht="12.75">
      <c r="C1325" s="70"/>
      <c r="D1325" s="43"/>
      <c r="E1325" s="43"/>
      <c r="F1325" s="43"/>
      <c r="G1325" s="43"/>
      <c r="H1325" s="43"/>
      <c r="I1325" s="93"/>
      <c r="J1325" s="42"/>
    </row>
    <row r="1326" spans="3:10" ht="12.75">
      <c r="C1326" s="70"/>
      <c r="D1326" s="43"/>
      <c r="E1326" s="43"/>
      <c r="F1326" s="43"/>
      <c r="G1326" s="43"/>
      <c r="H1326" s="43"/>
      <c r="I1326" s="93"/>
      <c r="J1326" s="42"/>
    </row>
    <row r="1327" spans="3:10" ht="12.75">
      <c r="C1327" s="70"/>
      <c r="D1327" s="43"/>
      <c r="E1327" s="43"/>
      <c r="F1327" s="43"/>
      <c r="G1327" s="43"/>
      <c r="H1327" s="43"/>
      <c r="I1327" s="93"/>
      <c r="J1327" s="42"/>
    </row>
    <row r="1328" spans="3:10" ht="12.75">
      <c r="C1328" s="70"/>
      <c r="D1328" s="43"/>
      <c r="E1328" s="43"/>
      <c r="F1328" s="43"/>
      <c r="G1328" s="43"/>
      <c r="H1328" s="43"/>
      <c r="I1328" s="93"/>
      <c r="J1328" s="42"/>
    </row>
    <row r="1329" spans="3:10" ht="12.75">
      <c r="C1329" s="70"/>
      <c r="D1329" s="43"/>
      <c r="E1329" s="43"/>
      <c r="F1329" s="43"/>
      <c r="G1329" s="43"/>
      <c r="H1329" s="43"/>
      <c r="I1329" s="93"/>
      <c r="J1329" s="42"/>
    </row>
    <row r="1330" spans="3:10" ht="12.75">
      <c r="C1330" s="70"/>
      <c r="D1330" s="43"/>
      <c r="E1330" s="43"/>
      <c r="F1330" s="43"/>
      <c r="G1330" s="43"/>
      <c r="H1330" s="43"/>
      <c r="I1330" s="93"/>
      <c r="J1330" s="42"/>
    </row>
    <row r="1331" spans="3:10" ht="12.75">
      <c r="C1331" s="70"/>
      <c r="D1331" s="43"/>
      <c r="E1331" s="43"/>
      <c r="F1331" s="43"/>
      <c r="G1331" s="43"/>
      <c r="H1331" s="43"/>
      <c r="I1331" s="93"/>
      <c r="J1331" s="42"/>
    </row>
    <row r="1332" spans="3:10" ht="12.75">
      <c r="C1332" s="70"/>
      <c r="D1332" s="43"/>
      <c r="E1332" s="43"/>
      <c r="F1332" s="43"/>
      <c r="G1332" s="43"/>
      <c r="H1332" s="43"/>
      <c r="I1332" s="93"/>
      <c r="J1332" s="42"/>
    </row>
    <row r="1333" spans="3:10" ht="12.75">
      <c r="C1333" s="70"/>
      <c r="D1333" s="43"/>
      <c r="E1333" s="43"/>
      <c r="F1333" s="43"/>
      <c r="G1333" s="43"/>
      <c r="H1333" s="43"/>
      <c r="I1333" s="93"/>
      <c r="J1333" s="42"/>
    </row>
    <row r="1334" spans="3:10" ht="12.75">
      <c r="C1334" s="70"/>
      <c r="D1334" s="43"/>
      <c r="E1334" s="43"/>
      <c r="F1334" s="43"/>
      <c r="G1334" s="43"/>
      <c r="H1334" s="43"/>
      <c r="I1334" s="93"/>
      <c r="J1334" s="42"/>
    </row>
    <row r="1335" spans="3:10" ht="12.75">
      <c r="C1335" s="70"/>
      <c r="D1335" s="43"/>
      <c r="E1335" s="43"/>
      <c r="F1335" s="43"/>
      <c r="G1335" s="43"/>
      <c r="H1335" s="43"/>
      <c r="I1335" s="93"/>
      <c r="J1335" s="42"/>
    </row>
    <row r="1336" spans="3:10" ht="12.75">
      <c r="C1336" s="70"/>
      <c r="D1336" s="43"/>
      <c r="E1336" s="43"/>
      <c r="F1336" s="43"/>
      <c r="G1336" s="43"/>
      <c r="H1336" s="43"/>
      <c r="I1336" s="93"/>
      <c r="J1336" s="42"/>
    </row>
    <row r="1337" spans="3:10" ht="12.75">
      <c r="C1337" s="70"/>
      <c r="D1337" s="43"/>
      <c r="E1337" s="43"/>
      <c r="F1337" s="43"/>
      <c r="G1337" s="43"/>
      <c r="H1337" s="43"/>
      <c r="I1337" s="93"/>
      <c r="J1337" s="42"/>
    </row>
    <row r="1338" spans="3:10" ht="12.75">
      <c r="C1338" s="70"/>
      <c r="D1338" s="43"/>
      <c r="E1338" s="43"/>
      <c r="F1338" s="43"/>
      <c r="G1338" s="43"/>
      <c r="H1338" s="43"/>
      <c r="I1338" s="93"/>
      <c r="J1338" s="42"/>
    </row>
    <row r="1339" spans="3:10" ht="12.75">
      <c r="C1339" s="70"/>
      <c r="D1339" s="43"/>
      <c r="E1339" s="43"/>
      <c r="F1339" s="43"/>
      <c r="G1339" s="43"/>
      <c r="H1339" s="43"/>
      <c r="I1339" s="93"/>
      <c r="J1339" s="42"/>
    </row>
    <row r="1340" spans="3:10" ht="12.75">
      <c r="C1340" s="70"/>
      <c r="D1340" s="43"/>
      <c r="E1340" s="43"/>
      <c r="F1340" s="43"/>
      <c r="G1340" s="43"/>
      <c r="H1340" s="43"/>
      <c r="I1340" s="93"/>
      <c r="J1340" s="42"/>
    </row>
    <row r="1341" spans="3:10" ht="12.75">
      <c r="C1341" s="70"/>
      <c r="D1341" s="43"/>
      <c r="E1341" s="43"/>
      <c r="F1341" s="43"/>
      <c r="G1341" s="43"/>
      <c r="H1341" s="43"/>
      <c r="I1341" s="93"/>
      <c r="J1341" s="42"/>
    </row>
    <row r="1342" spans="3:10" ht="12.75">
      <c r="C1342" s="70"/>
      <c r="D1342" s="43"/>
      <c r="E1342" s="43"/>
      <c r="F1342" s="43"/>
      <c r="G1342" s="43"/>
      <c r="H1342" s="43"/>
      <c r="I1342" s="93"/>
      <c r="J1342" s="42"/>
    </row>
    <row r="1343" spans="3:10" ht="12.75">
      <c r="C1343" s="70"/>
      <c r="D1343" s="43"/>
      <c r="E1343" s="43"/>
      <c r="F1343" s="43"/>
      <c r="G1343" s="43"/>
      <c r="H1343" s="43"/>
      <c r="I1343" s="93"/>
      <c r="J1343" s="42"/>
    </row>
    <row r="1344" spans="3:10" ht="12.75">
      <c r="C1344" s="70"/>
      <c r="D1344" s="43"/>
      <c r="E1344" s="43"/>
      <c r="F1344" s="43"/>
      <c r="G1344" s="43"/>
      <c r="H1344" s="43"/>
      <c r="I1344" s="93"/>
      <c r="J1344" s="42"/>
    </row>
    <row r="1345" spans="3:10" ht="12.75">
      <c r="C1345" s="70"/>
      <c r="D1345" s="43"/>
      <c r="E1345" s="43"/>
      <c r="F1345" s="43"/>
      <c r="G1345" s="43"/>
      <c r="H1345" s="43"/>
      <c r="I1345" s="93"/>
      <c r="J1345" s="42"/>
    </row>
    <row r="1346" spans="3:10" ht="12.75">
      <c r="C1346" s="70"/>
      <c r="D1346" s="43"/>
      <c r="E1346" s="43"/>
      <c r="F1346" s="43"/>
      <c r="G1346" s="43"/>
      <c r="H1346" s="43"/>
      <c r="I1346" s="93"/>
      <c r="J1346" s="42"/>
    </row>
    <row r="1347" spans="3:10" ht="12.75">
      <c r="C1347" s="70"/>
      <c r="D1347" s="43"/>
      <c r="E1347" s="43"/>
      <c r="F1347" s="43"/>
      <c r="G1347" s="43"/>
      <c r="H1347" s="43"/>
      <c r="I1347" s="93"/>
      <c r="J1347" s="42"/>
    </row>
    <row r="1348" spans="3:10" ht="12.75">
      <c r="C1348" s="70"/>
      <c r="D1348" s="43"/>
      <c r="E1348" s="43"/>
      <c r="F1348" s="43"/>
      <c r="G1348" s="43"/>
      <c r="H1348" s="43"/>
      <c r="I1348" s="93"/>
      <c r="J1348" s="42"/>
    </row>
    <row r="1349" spans="3:10" ht="12.75">
      <c r="C1349" s="70"/>
      <c r="D1349" s="43"/>
      <c r="E1349" s="43"/>
      <c r="F1349" s="43"/>
      <c r="G1349" s="43"/>
      <c r="H1349" s="43"/>
      <c r="I1349" s="93"/>
      <c r="J1349" s="42"/>
    </row>
    <row r="1350" spans="3:10" ht="12.75">
      <c r="C1350" s="70"/>
      <c r="D1350" s="43"/>
      <c r="E1350" s="43"/>
      <c r="F1350" s="43"/>
      <c r="G1350" s="43"/>
      <c r="H1350" s="43"/>
      <c r="I1350" s="93"/>
      <c r="J1350" s="42"/>
    </row>
    <row r="1351" spans="3:10" ht="12.75">
      <c r="C1351" s="70"/>
      <c r="D1351" s="43"/>
      <c r="E1351" s="43"/>
      <c r="F1351" s="43"/>
      <c r="G1351" s="43"/>
      <c r="H1351" s="43"/>
      <c r="I1351" s="93"/>
      <c r="J1351" s="42"/>
    </row>
    <row r="1352" spans="3:10" ht="12.75">
      <c r="C1352" s="70"/>
      <c r="D1352" s="43"/>
      <c r="E1352" s="43"/>
      <c r="F1352" s="43"/>
      <c r="G1352" s="43"/>
      <c r="H1352" s="43"/>
      <c r="I1352" s="93"/>
      <c r="J1352" s="42"/>
    </row>
    <row r="1353" spans="3:10" ht="12.75">
      <c r="C1353" s="70"/>
      <c r="D1353" s="43"/>
      <c r="E1353" s="43"/>
      <c r="F1353" s="43"/>
      <c r="G1353" s="43"/>
      <c r="H1353" s="43"/>
      <c r="I1353" s="93"/>
      <c r="J1353" s="42"/>
    </row>
    <row r="1354" spans="3:10" ht="12.75">
      <c r="C1354" s="70"/>
      <c r="D1354" s="43"/>
      <c r="E1354" s="43"/>
      <c r="F1354" s="43"/>
      <c r="G1354" s="43"/>
      <c r="H1354" s="43"/>
      <c r="I1354" s="93"/>
      <c r="J1354" s="42"/>
    </row>
    <row r="1355" spans="3:10" ht="12.75">
      <c r="C1355" s="70"/>
      <c r="D1355" s="43"/>
      <c r="E1355" s="43"/>
      <c r="F1355" s="43"/>
      <c r="G1355" s="43"/>
      <c r="H1355" s="43"/>
      <c r="I1355" s="93"/>
      <c r="J1355" s="42"/>
    </row>
    <row r="1356" spans="3:10" ht="12.75">
      <c r="C1356" s="70"/>
      <c r="D1356" s="43"/>
      <c r="E1356" s="43"/>
      <c r="F1356" s="43"/>
      <c r="G1356" s="43"/>
      <c r="H1356" s="43"/>
      <c r="I1356" s="93"/>
      <c r="J1356" s="42"/>
    </row>
    <row r="1357" spans="3:10" ht="12.75">
      <c r="C1357" s="70"/>
      <c r="D1357" s="43"/>
      <c r="E1357" s="43"/>
      <c r="F1357" s="43"/>
      <c r="G1357" s="43"/>
      <c r="H1357" s="43"/>
      <c r="I1357" s="93"/>
      <c r="J1357" s="42"/>
    </row>
    <row r="1358" spans="3:10" ht="12.75">
      <c r="C1358" s="70"/>
      <c r="D1358" s="43"/>
      <c r="E1358" s="43"/>
      <c r="F1358" s="43"/>
      <c r="G1358" s="43"/>
      <c r="H1358" s="43"/>
      <c r="I1358" s="93"/>
      <c r="J1358" s="42"/>
    </row>
    <row r="1359" spans="3:10" ht="12.75">
      <c r="C1359" s="70"/>
      <c r="D1359" s="43"/>
      <c r="E1359" s="43"/>
      <c r="F1359" s="43"/>
      <c r="G1359" s="43"/>
      <c r="H1359" s="43"/>
      <c r="I1359" s="93"/>
      <c r="J1359" s="42"/>
    </row>
    <row r="1360" spans="3:10" ht="12.75">
      <c r="C1360" s="70"/>
      <c r="D1360" s="43"/>
      <c r="E1360" s="43"/>
      <c r="F1360" s="43"/>
      <c r="G1360" s="43"/>
      <c r="H1360" s="43"/>
      <c r="I1360" s="93"/>
      <c r="J1360" s="42"/>
    </row>
    <row r="1361" spans="3:10" ht="12.75">
      <c r="C1361" s="70"/>
      <c r="D1361" s="43"/>
      <c r="E1361" s="43"/>
      <c r="F1361" s="43"/>
      <c r="G1361" s="43"/>
      <c r="H1361" s="43"/>
      <c r="I1361" s="93"/>
      <c r="J1361" s="42"/>
    </row>
    <row r="1362" spans="3:10" ht="12.75">
      <c r="C1362" s="70"/>
      <c r="D1362" s="43"/>
      <c r="E1362" s="43"/>
      <c r="F1362" s="43"/>
      <c r="G1362" s="43"/>
      <c r="H1362" s="43"/>
      <c r="I1362" s="93"/>
      <c r="J1362" s="42"/>
    </row>
    <row r="1363" spans="3:10" ht="12.75">
      <c r="C1363" s="70"/>
      <c r="D1363" s="43"/>
      <c r="E1363" s="43"/>
      <c r="F1363" s="43"/>
      <c r="G1363" s="43"/>
      <c r="H1363" s="43"/>
      <c r="I1363" s="93"/>
      <c r="J1363" s="42"/>
    </row>
    <row r="1364" spans="3:10" ht="12.75">
      <c r="C1364" s="70"/>
      <c r="D1364" s="43"/>
      <c r="E1364" s="43"/>
      <c r="F1364" s="43"/>
      <c r="G1364" s="43"/>
      <c r="H1364" s="43"/>
      <c r="I1364" s="93"/>
      <c r="J1364" s="42"/>
    </row>
    <row r="1365" spans="3:10" ht="12.75">
      <c r="C1365" s="70"/>
      <c r="D1365" s="43"/>
      <c r="E1365" s="43"/>
      <c r="F1365" s="43"/>
      <c r="G1365" s="43"/>
      <c r="H1365" s="43"/>
      <c r="I1365" s="93"/>
      <c r="J1365" s="42"/>
    </row>
    <row r="1366" spans="3:10" ht="12.75">
      <c r="C1366" s="70"/>
      <c r="D1366" s="43"/>
      <c r="E1366" s="43"/>
      <c r="F1366" s="43"/>
      <c r="G1366" s="43"/>
      <c r="H1366" s="43"/>
      <c r="I1366" s="93"/>
      <c r="J1366" s="42"/>
    </row>
    <row r="1367" spans="3:10" ht="12.75">
      <c r="C1367" s="70"/>
      <c r="D1367" s="43"/>
      <c r="E1367" s="43"/>
      <c r="F1367" s="43"/>
      <c r="G1367" s="43"/>
      <c r="H1367" s="43"/>
      <c r="I1367" s="93"/>
      <c r="J1367" s="42"/>
    </row>
    <row r="1368" spans="3:10" ht="12.75">
      <c r="C1368" s="70"/>
      <c r="D1368" s="43"/>
      <c r="E1368" s="43"/>
      <c r="F1368" s="43"/>
      <c r="G1368" s="43"/>
      <c r="H1368" s="43"/>
      <c r="I1368" s="93"/>
      <c r="J1368" s="42"/>
    </row>
    <row r="1369" spans="3:10" ht="12.75">
      <c r="C1369" s="70"/>
      <c r="D1369" s="43"/>
      <c r="E1369" s="43"/>
      <c r="F1369" s="43"/>
      <c r="G1369" s="43"/>
      <c r="H1369" s="43"/>
      <c r="I1369" s="93"/>
      <c r="J1369" s="42"/>
    </row>
    <row r="1370" spans="3:10" ht="12.75">
      <c r="C1370" s="70"/>
      <c r="D1370" s="43"/>
      <c r="E1370" s="43"/>
      <c r="F1370" s="43"/>
      <c r="G1370" s="43"/>
      <c r="H1370" s="43"/>
      <c r="I1370" s="93"/>
      <c r="J1370" s="42"/>
    </row>
    <row r="1371" spans="3:10" ht="12.75">
      <c r="C1371" s="70"/>
      <c r="D1371" s="43"/>
      <c r="E1371" s="43"/>
      <c r="F1371" s="43"/>
      <c r="G1371" s="43"/>
      <c r="H1371" s="43"/>
      <c r="I1371" s="93"/>
      <c r="J1371" s="42"/>
    </row>
    <row r="1372" spans="3:10" ht="12.75">
      <c r="C1372" s="70"/>
      <c r="D1372" s="43"/>
      <c r="E1372" s="43"/>
      <c r="F1372" s="43"/>
      <c r="G1372" s="43"/>
      <c r="H1372" s="43"/>
      <c r="I1372" s="93"/>
      <c r="J1372" s="42"/>
    </row>
    <row r="1373" spans="3:10" ht="12.75">
      <c r="C1373" s="70"/>
      <c r="D1373" s="43"/>
      <c r="E1373" s="43"/>
      <c r="F1373" s="43"/>
      <c r="G1373" s="43"/>
      <c r="H1373" s="43"/>
      <c r="I1373" s="93"/>
      <c r="J1373" s="42"/>
    </row>
    <row r="1374" spans="3:10" ht="12.75">
      <c r="C1374" s="70"/>
      <c r="D1374" s="43"/>
      <c r="E1374" s="43"/>
      <c r="F1374" s="43"/>
      <c r="G1374" s="43"/>
      <c r="H1374" s="43"/>
      <c r="I1374" s="93"/>
      <c r="J1374" s="42"/>
    </row>
    <row r="1375" spans="3:10" ht="12.75">
      <c r="C1375" s="70"/>
      <c r="D1375" s="43"/>
      <c r="E1375" s="43"/>
      <c r="F1375" s="43"/>
      <c r="G1375" s="43"/>
      <c r="H1375" s="43"/>
      <c r="I1375" s="93"/>
      <c r="J1375" s="42"/>
    </row>
    <row r="1376" spans="3:10" ht="12.75">
      <c r="C1376" s="70"/>
      <c r="D1376" s="43"/>
      <c r="E1376" s="43"/>
      <c r="F1376" s="43"/>
      <c r="G1376" s="43"/>
      <c r="H1376" s="43"/>
      <c r="I1376" s="93"/>
      <c r="J1376" s="42"/>
    </row>
    <row r="1377" spans="3:10" ht="12.75">
      <c r="C1377" s="70"/>
      <c r="D1377" s="43"/>
      <c r="E1377" s="43"/>
      <c r="F1377" s="43"/>
      <c r="G1377" s="43"/>
      <c r="H1377" s="43"/>
      <c r="I1377" s="93"/>
      <c r="J1377" s="42"/>
    </row>
    <row r="1378" spans="3:10" ht="12.75">
      <c r="C1378" s="70"/>
      <c r="D1378" s="43"/>
      <c r="E1378" s="43"/>
      <c r="F1378" s="43"/>
      <c r="G1378" s="43"/>
      <c r="H1378" s="43"/>
      <c r="I1378" s="93"/>
      <c r="J1378" s="42"/>
    </row>
    <row r="1379" spans="3:10" ht="12.75">
      <c r="C1379" s="70"/>
      <c r="D1379" s="43"/>
      <c r="E1379" s="43"/>
      <c r="F1379" s="43"/>
      <c r="G1379" s="43"/>
      <c r="H1379" s="43"/>
      <c r="I1379" s="93"/>
      <c r="J1379" s="42"/>
    </row>
    <row r="1380" spans="3:10" ht="12.75">
      <c r="C1380" s="70"/>
      <c r="D1380" s="43"/>
      <c r="E1380" s="43"/>
      <c r="F1380" s="43"/>
      <c r="G1380" s="43"/>
      <c r="H1380" s="43"/>
      <c r="I1380" s="93"/>
      <c r="J1380" s="42"/>
    </row>
    <row r="1381" spans="3:10" ht="12.75">
      <c r="C1381" s="70"/>
      <c r="D1381" s="43"/>
      <c r="E1381" s="43"/>
      <c r="F1381" s="43"/>
      <c r="G1381" s="43"/>
      <c r="H1381" s="43"/>
      <c r="I1381" s="93"/>
      <c r="J1381" s="42"/>
    </row>
    <row r="1382" spans="3:10" ht="12.75">
      <c r="C1382" s="70"/>
      <c r="D1382" s="43"/>
      <c r="E1382" s="43"/>
      <c r="F1382" s="43"/>
      <c r="G1382" s="43"/>
      <c r="H1382" s="43"/>
      <c r="I1382" s="93"/>
      <c r="J1382" s="42"/>
    </row>
    <row r="1383" spans="3:10" ht="12.75">
      <c r="C1383" s="70"/>
      <c r="D1383" s="43"/>
      <c r="E1383" s="43"/>
      <c r="F1383" s="43"/>
      <c r="G1383" s="43"/>
      <c r="H1383" s="43"/>
      <c r="I1383" s="93"/>
      <c r="J1383" s="42"/>
    </row>
    <row r="1384" spans="3:10" ht="12.75">
      <c r="C1384" s="70"/>
      <c r="D1384" s="43"/>
      <c r="E1384" s="43"/>
      <c r="F1384" s="43"/>
      <c r="G1384" s="43"/>
      <c r="H1384" s="43"/>
      <c r="I1384" s="93"/>
      <c r="J1384" s="42"/>
    </row>
    <row r="1385" spans="3:10" ht="12.75">
      <c r="C1385" s="70"/>
      <c r="D1385" s="43"/>
      <c r="E1385" s="43"/>
      <c r="F1385" s="43"/>
      <c r="G1385" s="43"/>
      <c r="H1385" s="43"/>
      <c r="I1385" s="93"/>
      <c r="J1385" s="42"/>
    </row>
    <row r="1386" spans="3:10" ht="12.75">
      <c r="C1386" s="70"/>
      <c r="D1386" s="43"/>
      <c r="E1386" s="43"/>
      <c r="F1386" s="43"/>
      <c r="G1386" s="43"/>
      <c r="H1386" s="43"/>
      <c r="I1386" s="93"/>
      <c r="J1386" s="42"/>
    </row>
    <row r="1387" spans="3:10" ht="12.75">
      <c r="C1387" s="70"/>
      <c r="D1387" s="43"/>
      <c r="E1387" s="43"/>
      <c r="F1387" s="43"/>
      <c r="G1387" s="43"/>
      <c r="H1387" s="43"/>
      <c r="I1387" s="93"/>
      <c r="J1387" s="42"/>
    </row>
    <row r="1388" spans="3:10" ht="12.75">
      <c r="C1388" s="70"/>
      <c r="D1388" s="43"/>
      <c r="E1388" s="43"/>
      <c r="F1388" s="43"/>
      <c r="G1388" s="43"/>
      <c r="H1388" s="43"/>
      <c r="I1388" s="93"/>
      <c r="J1388" s="42"/>
    </row>
    <row r="1389" spans="3:10" ht="12.75">
      <c r="C1389" s="70"/>
      <c r="D1389" s="43"/>
      <c r="E1389" s="43"/>
      <c r="F1389" s="43"/>
      <c r="G1389" s="43"/>
      <c r="H1389" s="43"/>
      <c r="I1389" s="93"/>
      <c r="J1389" s="42"/>
    </row>
    <row r="1390" spans="3:10" ht="12.75">
      <c r="C1390" s="70"/>
      <c r="D1390" s="43"/>
      <c r="E1390" s="43"/>
      <c r="F1390" s="43"/>
      <c r="G1390" s="43"/>
      <c r="H1390" s="43"/>
      <c r="I1390" s="93"/>
      <c r="J1390" s="42"/>
    </row>
    <row r="1391" spans="3:10" ht="12.75">
      <c r="C1391" s="70"/>
      <c r="D1391" s="43"/>
      <c r="E1391" s="43"/>
      <c r="F1391" s="43"/>
      <c r="G1391" s="43"/>
      <c r="H1391" s="43"/>
      <c r="I1391" s="93"/>
      <c r="J1391" s="42"/>
    </row>
    <row r="1392" spans="3:10" ht="12.75">
      <c r="C1392" s="70"/>
      <c r="D1392" s="43"/>
      <c r="E1392" s="43"/>
      <c r="F1392" s="43"/>
      <c r="G1392" s="43"/>
      <c r="H1392" s="43"/>
      <c r="I1392" s="93"/>
      <c r="J1392" s="42"/>
    </row>
    <row r="1393" spans="3:10" ht="12.75">
      <c r="C1393" s="70"/>
      <c r="D1393" s="43"/>
      <c r="E1393" s="43"/>
      <c r="F1393" s="43"/>
      <c r="G1393" s="43"/>
      <c r="H1393" s="43"/>
      <c r="I1393" s="93"/>
      <c r="J1393" s="42"/>
    </row>
    <row r="1394" spans="3:10" ht="12.75">
      <c r="C1394" s="70"/>
      <c r="D1394" s="43"/>
      <c r="E1394" s="43"/>
      <c r="F1394" s="43"/>
      <c r="G1394" s="43"/>
      <c r="H1394" s="43"/>
      <c r="I1394" s="93"/>
      <c r="J1394" s="42"/>
    </row>
    <row r="1395" spans="3:10" ht="12.75">
      <c r="C1395" s="70"/>
      <c r="D1395" s="43"/>
      <c r="E1395" s="43"/>
      <c r="F1395" s="43"/>
      <c r="G1395" s="43"/>
      <c r="H1395" s="43"/>
      <c r="I1395" s="93"/>
      <c r="J1395" s="42"/>
    </row>
    <row r="1396" spans="3:10" ht="12.75">
      <c r="C1396" s="70"/>
      <c r="D1396" s="43"/>
      <c r="E1396" s="43"/>
      <c r="F1396" s="43"/>
      <c r="G1396" s="43"/>
      <c r="H1396" s="43"/>
      <c r="I1396" s="93"/>
      <c r="J1396" s="42"/>
    </row>
    <row r="1397" spans="3:10" ht="12.75">
      <c r="C1397" s="70"/>
      <c r="D1397" s="43"/>
      <c r="E1397" s="43"/>
      <c r="F1397" s="43"/>
      <c r="G1397" s="43"/>
      <c r="H1397" s="43"/>
      <c r="I1397" s="93"/>
      <c r="J1397" s="42"/>
    </row>
    <row r="1398" spans="3:10" ht="12.75">
      <c r="C1398" s="70"/>
      <c r="D1398" s="43"/>
      <c r="E1398" s="43"/>
      <c r="F1398" s="43"/>
      <c r="G1398" s="43"/>
      <c r="H1398" s="43"/>
      <c r="I1398" s="93"/>
      <c r="J1398" s="42"/>
    </row>
    <row r="1399" spans="3:10" ht="12.75">
      <c r="C1399" s="70"/>
      <c r="D1399" s="43"/>
      <c r="E1399" s="43"/>
      <c r="F1399" s="43"/>
      <c r="G1399" s="43"/>
      <c r="H1399" s="43"/>
      <c r="I1399" s="93"/>
      <c r="J1399" s="42"/>
    </row>
    <row r="1400" spans="3:10" ht="12.75">
      <c r="C1400" s="70"/>
      <c r="D1400" s="43"/>
      <c r="E1400" s="43"/>
      <c r="F1400" s="43"/>
      <c r="G1400" s="43"/>
      <c r="H1400" s="43"/>
      <c r="I1400" s="93"/>
      <c r="J1400" s="42"/>
    </row>
    <row r="1401" spans="3:10" ht="12.75">
      <c r="C1401" s="70"/>
      <c r="D1401" s="43"/>
      <c r="E1401" s="43"/>
      <c r="F1401" s="43"/>
      <c r="G1401" s="43"/>
      <c r="H1401" s="43"/>
      <c r="I1401" s="93"/>
      <c r="J1401" s="42"/>
    </row>
    <row r="1402" spans="3:10" ht="12.75">
      <c r="C1402" s="70"/>
      <c r="D1402" s="43"/>
      <c r="E1402" s="43"/>
      <c r="F1402" s="43"/>
      <c r="G1402" s="43"/>
      <c r="H1402" s="43"/>
      <c r="I1402" s="93"/>
      <c r="J1402" s="42"/>
    </row>
    <row r="1403" spans="3:10" ht="12.75">
      <c r="C1403" s="70"/>
      <c r="D1403" s="43"/>
      <c r="E1403" s="43"/>
      <c r="F1403" s="43"/>
      <c r="G1403" s="43"/>
      <c r="H1403" s="43"/>
      <c r="I1403" s="93"/>
      <c r="J1403" s="42"/>
    </row>
    <row r="1404" spans="3:10" ht="12.75">
      <c r="C1404" s="70"/>
      <c r="D1404" s="43"/>
      <c r="E1404" s="43"/>
      <c r="F1404" s="43"/>
      <c r="G1404" s="43"/>
      <c r="H1404" s="43"/>
      <c r="I1404" s="93"/>
      <c r="J1404" s="42"/>
    </row>
    <row r="1405" spans="3:10" ht="12.75">
      <c r="C1405" s="70"/>
      <c r="D1405" s="43"/>
      <c r="E1405" s="43"/>
      <c r="F1405" s="43"/>
      <c r="G1405" s="43"/>
      <c r="H1405" s="43"/>
      <c r="I1405" s="93"/>
      <c r="J1405" s="42"/>
    </row>
    <row r="1406" spans="3:10" ht="12.75">
      <c r="C1406" s="70"/>
      <c r="D1406" s="43"/>
      <c r="E1406" s="43"/>
      <c r="F1406" s="43"/>
      <c r="G1406" s="43"/>
      <c r="H1406" s="43"/>
      <c r="I1406" s="93"/>
      <c r="J1406" s="42"/>
    </row>
    <row r="1407" spans="3:10" ht="12.75">
      <c r="C1407" s="70"/>
      <c r="D1407" s="43"/>
      <c r="E1407" s="43"/>
      <c r="F1407" s="43"/>
      <c r="G1407" s="43"/>
      <c r="H1407" s="43"/>
      <c r="I1407" s="93"/>
      <c r="J1407" s="42"/>
    </row>
    <row r="1408" spans="3:10" ht="12.75">
      <c r="C1408" s="70"/>
      <c r="D1408" s="43"/>
      <c r="E1408" s="43"/>
      <c r="F1408" s="43"/>
      <c r="G1408" s="43"/>
      <c r="H1408" s="43"/>
      <c r="I1408" s="93"/>
      <c r="J1408" s="42"/>
    </row>
    <row r="1409" spans="3:10" ht="12.75">
      <c r="C1409" s="70"/>
      <c r="D1409" s="43"/>
      <c r="E1409" s="43"/>
      <c r="F1409" s="43"/>
      <c r="G1409" s="43"/>
      <c r="H1409" s="43"/>
      <c r="I1409" s="93"/>
      <c r="J1409" s="42"/>
    </row>
    <row r="1410" spans="3:10" ht="12.75">
      <c r="C1410" s="70"/>
      <c r="D1410" s="43"/>
      <c r="E1410" s="43"/>
      <c r="F1410" s="43"/>
      <c r="G1410" s="43"/>
      <c r="H1410" s="43"/>
      <c r="I1410" s="93"/>
      <c r="J1410" s="42"/>
    </row>
    <row r="1411" spans="3:10" ht="12.75">
      <c r="C1411" s="70"/>
      <c r="D1411" s="43"/>
      <c r="E1411" s="43"/>
      <c r="F1411" s="43"/>
      <c r="G1411" s="43"/>
      <c r="H1411" s="43"/>
      <c r="I1411" s="93"/>
      <c r="J1411" s="42"/>
    </row>
    <row r="1412" spans="3:10" ht="12.75">
      <c r="C1412" s="70"/>
      <c r="D1412" s="43"/>
      <c r="E1412" s="43"/>
      <c r="F1412" s="43"/>
      <c r="G1412" s="43"/>
      <c r="H1412" s="43"/>
      <c r="I1412" s="93"/>
      <c r="J1412" s="42"/>
    </row>
    <row r="1413" spans="3:10" ht="12.75">
      <c r="C1413" s="70"/>
      <c r="D1413" s="43"/>
      <c r="E1413" s="43"/>
      <c r="F1413" s="43"/>
      <c r="G1413" s="43"/>
      <c r="H1413" s="43"/>
      <c r="I1413" s="93"/>
      <c r="J1413" s="42"/>
    </row>
    <row r="1414" spans="3:10" ht="12.75">
      <c r="C1414" s="70"/>
      <c r="D1414" s="43"/>
      <c r="E1414" s="43"/>
      <c r="F1414" s="43"/>
      <c r="G1414" s="43"/>
      <c r="H1414" s="43"/>
      <c r="I1414" s="93"/>
      <c r="J1414" s="42"/>
    </row>
    <row r="1415" spans="3:10" ht="12.75">
      <c r="C1415" s="70"/>
      <c r="D1415" s="43"/>
      <c r="E1415" s="43"/>
      <c r="F1415" s="43"/>
      <c r="G1415" s="43"/>
      <c r="H1415" s="43"/>
      <c r="I1415" s="93"/>
      <c r="J1415" s="42"/>
    </row>
    <row r="1416" spans="3:10" ht="12.75">
      <c r="C1416" s="70"/>
      <c r="D1416" s="43"/>
      <c r="E1416" s="43"/>
      <c r="F1416" s="43"/>
      <c r="G1416" s="43"/>
      <c r="H1416" s="43"/>
      <c r="I1416" s="93"/>
      <c r="J1416" s="42"/>
    </row>
    <row r="1417" spans="3:10" ht="12.75">
      <c r="C1417" s="70"/>
      <c r="D1417" s="43"/>
      <c r="E1417" s="43"/>
      <c r="F1417" s="43"/>
      <c r="G1417" s="43"/>
      <c r="H1417" s="43"/>
      <c r="I1417" s="93"/>
      <c r="J1417" s="42"/>
    </row>
    <row r="1418" spans="3:10" ht="12.75">
      <c r="C1418" s="70"/>
      <c r="D1418" s="43"/>
      <c r="E1418" s="43"/>
      <c r="F1418" s="43"/>
      <c r="G1418" s="43"/>
      <c r="H1418" s="43"/>
      <c r="I1418" s="93"/>
      <c r="J1418" s="42"/>
    </row>
    <row r="1419" spans="3:10" ht="12.75">
      <c r="C1419" s="70"/>
      <c r="D1419" s="43"/>
      <c r="E1419" s="43"/>
      <c r="F1419" s="43"/>
      <c r="G1419" s="43"/>
      <c r="H1419" s="43"/>
      <c r="I1419" s="93"/>
      <c r="J1419" s="42"/>
    </row>
    <row r="1420" spans="3:10" ht="12.75">
      <c r="C1420" s="70"/>
      <c r="D1420" s="43"/>
      <c r="E1420" s="43"/>
      <c r="F1420" s="43"/>
      <c r="G1420" s="43"/>
      <c r="H1420" s="43"/>
      <c r="I1420" s="93"/>
      <c r="J1420" s="42"/>
    </row>
    <row r="1421" spans="3:10" ht="12.75">
      <c r="C1421" s="70"/>
      <c r="D1421" s="43"/>
      <c r="E1421" s="43"/>
      <c r="F1421" s="43"/>
      <c r="G1421" s="43"/>
      <c r="H1421" s="43"/>
      <c r="I1421" s="93"/>
      <c r="J1421" s="42"/>
    </row>
    <row r="1422" spans="3:10" ht="12.75">
      <c r="C1422" s="70"/>
      <c r="D1422" s="43"/>
      <c r="E1422" s="43"/>
      <c r="F1422" s="43"/>
      <c r="G1422" s="43"/>
      <c r="H1422" s="43"/>
      <c r="I1422" s="93"/>
      <c r="J1422" s="42"/>
    </row>
    <row r="1423" spans="3:10" ht="12.75">
      <c r="C1423" s="70"/>
      <c r="D1423" s="43"/>
      <c r="E1423" s="43"/>
      <c r="F1423" s="43"/>
      <c r="G1423" s="43"/>
      <c r="H1423" s="43"/>
      <c r="I1423" s="93"/>
      <c r="J1423" s="42"/>
    </row>
    <row r="1424" spans="3:10" ht="12.75">
      <c r="C1424" s="70"/>
      <c r="D1424" s="43"/>
      <c r="E1424" s="43"/>
      <c r="F1424" s="43"/>
      <c r="G1424" s="43"/>
      <c r="H1424" s="43"/>
      <c r="I1424" s="93"/>
      <c r="J1424" s="42"/>
    </row>
    <row r="1425" spans="3:10" ht="12.75">
      <c r="C1425" s="70"/>
      <c r="D1425" s="43"/>
      <c r="E1425" s="43"/>
      <c r="F1425" s="43"/>
      <c r="G1425" s="43"/>
      <c r="H1425" s="43"/>
      <c r="I1425" s="93"/>
      <c r="J1425" s="42"/>
    </row>
    <row r="1426" spans="3:10" ht="12.75">
      <c r="C1426" s="70"/>
      <c r="D1426" s="43"/>
      <c r="E1426" s="43"/>
      <c r="F1426" s="43"/>
      <c r="G1426" s="43"/>
      <c r="H1426" s="43"/>
      <c r="I1426" s="93"/>
      <c r="J1426" s="42"/>
    </row>
    <row r="1427" spans="3:10" ht="12.75">
      <c r="C1427" s="70"/>
      <c r="D1427" s="43"/>
      <c r="E1427" s="43"/>
      <c r="F1427" s="43"/>
      <c r="G1427" s="43"/>
      <c r="H1427" s="43"/>
      <c r="I1427" s="93"/>
      <c r="J1427" s="42"/>
    </row>
    <row r="1428" spans="3:10" ht="12.75">
      <c r="C1428" s="70"/>
      <c r="D1428" s="43"/>
      <c r="E1428" s="43"/>
      <c r="F1428" s="43"/>
      <c r="G1428" s="43"/>
      <c r="H1428" s="43"/>
      <c r="I1428" s="93"/>
      <c r="J1428" s="42"/>
    </row>
    <row r="1429" spans="3:10" ht="12.75">
      <c r="C1429" s="70"/>
      <c r="D1429" s="43"/>
      <c r="E1429" s="43"/>
      <c r="F1429" s="43"/>
      <c r="G1429" s="43"/>
      <c r="H1429" s="43"/>
      <c r="I1429" s="93"/>
      <c r="J1429" s="42"/>
    </row>
    <row r="1430" spans="3:10" ht="12.75">
      <c r="C1430" s="70"/>
      <c r="D1430" s="43"/>
      <c r="E1430" s="43"/>
      <c r="F1430" s="43"/>
      <c r="G1430" s="43"/>
      <c r="H1430" s="43"/>
      <c r="I1430" s="93"/>
      <c r="J1430" s="42"/>
    </row>
    <row r="1431" spans="3:10" ht="12.75">
      <c r="C1431" s="70"/>
      <c r="D1431" s="43"/>
      <c r="E1431" s="43"/>
      <c r="F1431" s="43"/>
      <c r="G1431" s="43"/>
      <c r="H1431" s="43"/>
      <c r="I1431" s="93"/>
      <c r="J1431" s="42"/>
    </row>
    <row r="1432" spans="3:10" ht="12.75">
      <c r="C1432" s="70"/>
      <c r="D1432" s="43"/>
      <c r="E1432" s="43"/>
      <c r="F1432" s="43"/>
      <c r="G1432" s="43"/>
      <c r="H1432" s="43"/>
      <c r="I1432" s="93"/>
      <c r="J1432" s="42"/>
    </row>
    <row r="1433" spans="3:10" ht="12.75">
      <c r="C1433" s="70"/>
      <c r="D1433" s="43"/>
      <c r="E1433" s="43"/>
      <c r="F1433" s="43"/>
      <c r="G1433" s="43"/>
      <c r="H1433" s="43"/>
      <c r="I1433" s="93"/>
      <c r="J1433" s="42"/>
    </row>
    <row r="1434" spans="3:10" ht="12.75">
      <c r="C1434" s="70"/>
      <c r="D1434" s="43"/>
      <c r="E1434" s="43"/>
      <c r="F1434" s="43"/>
      <c r="G1434" s="43"/>
      <c r="H1434" s="43"/>
      <c r="I1434" s="93"/>
      <c r="J1434" s="42"/>
    </row>
    <row r="1435" spans="3:10" ht="12.75">
      <c r="C1435" s="70"/>
      <c r="D1435" s="43"/>
      <c r="E1435" s="43"/>
      <c r="F1435" s="43"/>
      <c r="G1435" s="43"/>
      <c r="H1435" s="43"/>
      <c r="I1435" s="93"/>
      <c r="J1435" s="42"/>
    </row>
    <row r="1436" spans="3:10" ht="12.75">
      <c r="C1436" s="70"/>
      <c r="D1436" s="43"/>
      <c r="E1436" s="43"/>
      <c r="F1436" s="43"/>
      <c r="G1436" s="43"/>
      <c r="H1436" s="43"/>
      <c r="I1436" s="93"/>
      <c r="J1436" s="42"/>
    </row>
    <row r="1437" spans="3:10" ht="12.75">
      <c r="C1437" s="70"/>
      <c r="D1437" s="43"/>
      <c r="E1437" s="43"/>
      <c r="F1437" s="43"/>
      <c r="G1437" s="43"/>
      <c r="H1437" s="43"/>
      <c r="I1437" s="93"/>
      <c r="J1437" s="42"/>
    </row>
    <row r="1438" spans="3:10" ht="12.75">
      <c r="C1438" s="70"/>
      <c r="D1438" s="43"/>
      <c r="E1438" s="43"/>
      <c r="F1438" s="43"/>
      <c r="G1438" s="43"/>
      <c r="H1438" s="43"/>
      <c r="I1438" s="93"/>
      <c r="J1438" s="42"/>
    </row>
    <row r="1439" spans="3:10" ht="12.75">
      <c r="C1439" s="70"/>
      <c r="D1439" s="43"/>
      <c r="E1439" s="43"/>
      <c r="F1439" s="43"/>
      <c r="G1439" s="43"/>
      <c r="H1439" s="43"/>
      <c r="I1439" s="93"/>
      <c r="J1439" s="42"/>
    </row>
    <row r="1440" spans="3:10" ht="12.75">
      <c r="C1440" s="70"/>
      <c r="D1440" s="43"/>
      <c r="E1440" s="43"/>
      <c r="F1440" s="43"/>
      <c r="G1440" s="43"/>
      <c r="H1440" s="43"/>
      <c r="I1440" s="93"/>
      <c r="J1440" s="42"/>
    </row>
    <row r="1441" spans="3:10" ht="12.75">
      <c r="C1441" s="70"/>
      <c r="D1441" s="43"/>
      <c r="E1441" s="43"/>
      <c r="F1441" s="43"/>
      <c r="G1441" s="43"/>
      <c r="H1441" s="43"/>
      <c r="I1441" s="93"/>
      <c r="J1441" s="42"/>
    </row>
    <row r="1442" spans="3:10" ht="12.75">
      <c r="C1442" s="70"/>
      <c r="D1442" s="43"/>
      <c r="E1442" s="43"/>
      <c r="F1442" s="43"/>
      <c r="G1442" s="43"/>
      <c r="H1442" s="43"/>
      <c r="I1442" s="93"/>
      <c r="J1442" s="42"/>
    </row>
    <row r="1443" spans="3:10" ht="12.75">
      <c r="C1443" s="70"/>
      <c r="D1443" s="43"/>
      <c r="E1443" s="43"/>
      <c r="F1443" s="43"/>
      <c r="G1443" s="43"/>
      <c r="H1443" s="43"/>
      <c r="I1443" s="93"/>
      <c r="J1443" s="42"/>
    </row>
    <row r="1444" spans="3:10" ht="12.75">
      <c r="C1444" s="70"/>
      <c r="D1444" s="43"/>
      <c r="E1444" s="43"/>
      <c r="F1444" s="43"/>
      <c r="G1444" s="43"/>
      <c r="H1444" s="43"/>
      <c r="I1444" s="93"/>
      <c r="J1444" s="42"/>
    </row>
    <row r="1445" spans="3:10" ht="12.75">
      <c r="C1445" s="70"/>
      <c r="D1445" s="43"/>
      <c r="E1445" s="43"/>
      <c r="F1445" s="43"/>
      <c r="G1445" s="43"/>
      <c r="H1445" s="43"/>
      <c r="I1445" s="93"/>
      <c r="J1445" s="42"/>
    </row>
    <row r="1446" spans="3:10" ht="12.75">
      <c r="C1446" s="70"/>
      <c r="D1446" s="43"/>
      <c r="E1446" s="43"/>
      <c r="F1446" s="43"/>
      <c r="G1446" s="43"/>
      <c r="H1446" s="43"/>
      <c r="I1446" s="93"/>
      <c r="J1446" s="42"/>
    </row>
    <row r="1447" spans="3:10" ht="12.75">
      <c r="C1447" s="70"/>
      <c r="D1447" s="43"/>
      <c r="E1447" s="43"/>
      <c r="F1447" s="43"/>
      <c r="G1447" s="43"/>
      <c r="H1447" s="43"/>
      <c r="I1447" s="93"/>
      <c r="J1447" s="42"/>
    </row>
    <row r="1448" spans="3:10" ht="12.75">
      <c r="C1448" s="70"/>
      <c r="D1448" s="43"/>
      <c r="E1448" s="43"/>
      <c r="F1448" s="43"/>
      <c r="G1448" s="43"/>
      <c r="H1448" s="43"/>
      <c r="I1448" s="93"/>
      <c r="J1448" s="42"/>
    </row>
    <row r="1449" spans="3:10" ht="12.75">
      <c r="C1449" s="70"/>
      <c r="D1449" s="43"/>
      <c r="E1449" s="43"/>
      <c r="F1449" s="43"/>
      <c r="G1449" s="43"/>
      <c r="H1449" s="43"/>
      <c r="I1449" s="93"/>
      <c r="J1449" s="42"/>
    </row>
    <row r="1450" spans="3:10" ht="12.75">
      <c r="C1450" s="70"/>
      <c r="D1450" s="43"/>
      <c r="E1450" s="43"/>
      <c r="F1450" s="43"/>
      <c r="G1450" s="43"/>
      <c r="H1450" s="43"/>
      <c r="I1450" s="93"/>
      <c r="J1450" s="42"/>
    </row>
    <row r="1451" spans="3:10" ht="12.75">
      <c r="C1451" s="70"/>
      <c r="D1451" s="43"/>
      <c r="E1451" s="43"/>
      <c r="F1451" s="43"/>
      <c r="G1451" s="43"/>
      <c r="H1451" s="43"/>
      <c r="I1451" s="93"/>
      <c r="J1451" s="42"/>
    </row>
    <row r="1452" spans="3:10" ht="12.75">
      <c r="C1452" s="70"/>
      <c r="D1452" s="43"/>
      <c r="E1452" s="43"/>
      <c r="F1452" s="43"/>
      <c r="G1452" s="43"/>
      <c r="H1452" s="43"/>
      <c r="I1452" s="93"/>
      <c r="J1452" s="42"/>
    </row>
    <row r="1453" spans="3:10" ht="12.75">
      <c r="C1453" s="70"/>
      <c r="D1453" s="43"/>
      <c r="E1453" s="43"/>
      <c r="F1453" s="43"/>
      <c r="G1453" s="43"/>
      <c r="H1453" s="43"/>
      <c r="I1453" s="93"/>
      <c r="J1453" s="42"/>
    </row>
    <row r="1454" spans="3:10" ht="12.75">
      <c r="C1454" s="70"/>
      <c r="D1454" s="43"/>
      <c r="E1454" s="43"/>
      <c r="F1454" s="43"/>
      <c r="G1454" s="43"/>
      <c r="H1454" s="43"/>
      <c r="I1454" s="93"/>
      <c r="J1454" s="42"/>
    </row>
    <row r="1455" spans="3:10" ht="12.75">
      <c r="C1455" s="70"/>
      <c r="D1455" s="43"/>
      <c r="E1455" s="43"/>
      <c r="F1455" s="43"/>
      <c r="G1455" s="43"/>
      <c r="H1455" s="43"/>
      <c r="I1455" s="93"/>
      <c r="J1455" s="42"/>
    </row>
    <row r="1456" spans="3:10" ht="12.75">
      <c r="C1456" s="70"/>
      <c r="D1456" s="43"/>
      <c r="E1456" s="43"/>
      <c r="F1456" s="43"/>
      <c r="G1456" s="43"/>
      <c r="H1456" s="43"/>
      <c r="I1456" s="93"/>
      <c r="J1456" s="42"/>
    </row>
    <row r="1457" spans="3:10" ht="12.75">
      <c r="C1457" s="70"/>
      <c r="D1457" s="43"/>
      <c r="E1457" s="43"/>
      <c r="F1457" s="43"/>
      <c r="G1457" s="43"/>
      <c r="H1457" s="43"/>
      <c r="I1457" s="93"/>
      <c r="J1457" s="42"/>
    </row>
    <row r="1458" spans="3:10" ht="12.75">
      <c r="C1458" s="70"/>
      <c r="D1458" s="43"/>
      <c r="E1458" s="43"/>
      <c r="F1458" s="43"/>
      <c r="G1458" s="43"/>
      <c r="H1458" s="43"/>
      <c r="I1458" s="93"/>
      <c r="J1458" s="42"/>
    </row>
    <row r="1459" spans="3:10" ht="12.75">
      <c r="C1459" s="70"/>
      <c r="D1459" s="43"/>
      <c r="E1459" s="43"/>
      <c r="F1459" s="43"/>
      <c r="G1459" s="43"/>
      <c r="H1459" s="43"/>
      <c r="I1459" s="93"/>
      <c r="J1459" s="42"/>
    </row>
    <row r="1460" spans="3:10" ht="12.75">
      <c r="C1460" s="70"/>
      <c r="D1460" s="43"/>
      <c r="E1460" s="43"/>
      <c r="F1460" s="43"/>
      <c r="G1460" s="43"/>
      <c r="H1460" s="43"/>
      <c r="I1460" s="93"/>
      <c r="J1460" s="42"/>
    </row>
    <row r="1461" spans="3:10" ht="12.75">
      <c r="C1461" s="70"/>
      <c r="D1461" s="43"/>
      <c r="E1461" s="43"/>
      <c r="F1461" s="43"/>
      <c r="G1461" s="43"/>
      <c r="H1461" s="43"/>
      <c r="I1461" s="93"/>
      <c r="J1461" s="42"/>
    </row>
    <row r="1462" spans="3:10" ht="12.75">
      <c r="C1462" s="70"/>
      <c r="D1462" s="43"/>
      <c r="E1462" s="43"/>
      <c r="F1462" s="43"/>
      <c r="G1462" s="43"/>
      <c r="H1462" s="43"/>
      <c r="I1462" s="93"/>
      <c r="J1462" s="42"/>
    </row>
    <row r="1463" spans="3:10" ht="12.75">
      <c r="C1463" s="70"/>
      <c r="D1463" s="43"/>
      <c r="E1463" s="43"/>
      <c r="F1463" s="43"/>
      <c r="G1463" s="43"/>
      <c r="H1463" s="43"/>
      <c r="I1463" s="93"/>
      <c r="J1463" s="42"/>
    </row>
    <row r="1464" spans="3:10" ht="12.75">
      <c r="C1464" s="70"/>
      <c r="D1464" s="43"/>
      <c r="E1464" s="43"/>
      <c r="F1464" s="43"/>
      <c r="G1464" s="43"/>
      <c r="H1464" s="43"/>
      <c r="I1464" s="93"/>
      <c r="J1464" s="42"/>
    </row>
    <row r="1465" spans="3:10" ht="12.75">
      <c r="C1465" s="70"/>
      <c r="D1465" s="43"/>
      <c r="E1465" s="43"/>
      <c r="F1465" s="43"/>
      <c r="G1465" s="43"/>
      <c r="H1465" s="43"/>
      <c r="I1465" s="93"/>
      <c r="J1465" s="42"/>
    </row>
    <row r="1466" spans="3:10" ht="12.75">
      <c r="C1466" s="70"/>
      <c r="D1466" s="43"/>
      <c r="E1466" s="43"/>
      <c r="F1466" s="43"/>
      <c r="G1466" s="43"/>
      <c r="H1466" s="43"/>
      <c r="I1466" s="93"/>
      <c r="J1466" s="42"/>
    </row>
    <row r="1467" spans="3:10" ht="12.75">
      <c r="C1467" s="70"/>
      <c r="D1467" s="43"/>
      <c r="E1467" s="43"/>
      <c r="F1467" s="43"/>
      <c r="G1467" s="43"/>
      <c r="H1467" s="43"/>
      <c r="I1467" s="93"/>
      <c r="J1467" s="42"/>
    </row>
    <row r="1468" spans="3:10" ht="12.75">
      <c r="C1468" s="70"/>
      <c r="D1468" s="43"/>
      <c r="E1468" s="43"/>
      <c r="F1468" s="43"/>
      <c r="G1468" s="43"/>
      <c r="H1468" s="43"/>
      <c r="I1468" s="93"/>
      <c r="J1468" s="42"/>
    </row>
    <row r="1469" spans="3:10" ht="12.75">
      <c r="C1469" s="70"/>
      <c r="D1469" s="43"/>
      <c r="E1469" s="43"/>
      <c r="F1469" s="43"/>
      <c r="G1469" s="43"/>
      <c r="H1469" s="43"/>
      <c r="I1469" s="93"/>
      <c r="J1469" s="42"/>
    </row>
    <row r="1470" spans="3:10" ht="12.75">
      <c r="C1470" s="70"/>
      <c r="D1470" s="43"/>
      <c r="E1470" s="43"/>
      <c r="F1470" s="43"/>
      <c r="G1470" s="43"/>
      <c r="H1470" s="43"/>
      <c r="I1470" s="93"/>
      <c r="J1470" s="42"/>
    </row>
    <row r="1471" spans="3:10" ht="12.75">
      <c r="C1471" s="70"/>
      <c r="D1471" s="43"/>
      <c r="E1471" s="43"/>
      <c r="F1471" s="43"/>
      <c r="G1471" s="43"/>
      <c r="H1471" s="43"/>
      <c r="I1471" s="93"/>
      <c r="J1471" s="42"/>
    </row>
    <row r="1472" spans="3:10" ht="12.75">
      <c r="C1472" s="70"/>
      <c r="D1472" s="43"/>
      <c r="E1472" s="43"/>
      <c r="F1472" s="43"/>
      <c r="G1472" s="43"/>
      <c r="H1472" s="43"/>
      <c r="I1472" s="93"/>
      <c r="J1472" s="42"/>
    </row>
    <row r="1473" spans="3:10" ht="12.75">
      <c r="C1473" s="70"/>
      <c r="D1473" s="43"/>
      <c r="E1473" s="43"/>
      <c r="F1473" s="43"/>
      <c r="G1473" s="43"/>
      <c r="H1473" s="43"/>
      <c r="I1473" s="93"/>
      <c r="J1473" s="42"/>
    </row>
    <row r="1474" spans="3:10" ht="12.75">
      <c r="C1474" s="70"/>
      <c r="D1474" s="43"/>
      <c r="E1474" s="43"/>
      <c r="F1474" s="43"/>
      <c r="G1474" s="43"/>
      <c r="H1474" s="43"/>
      <c r="I1474" s="93"/>
      <c r="J1474" s="42"/>
    </row>
    <row r="1475" spans="3:10" ht="12.75">
      <c r="C1475" s="70"/>
      <c r="D1475" s="43"/>
      <c r="E1475" s="43"/>
      <c r="F1475" s="43"/>
      <c r="G1475" s="43"/>
      <c r="H1475" s="43"/>
      <c r="I1475" s="93"/>
      <c r="J1475" s="42"/>
    </row>
    <row r="1476" spans="3:10" ht="12.75">
      <c r="C1476" s="70"/>
      <c r="D1476" s="43"/>
      <c r="E1476" s="43"/>
      <c r="F1476" s="43"/>
      <c r="G1476" s="43"/>
      <c r="H1476" s="43"/>
      <c r="I1476" s="93"/>
      <c r="J1476" s="42"/>
    </row>
    <row r="1477" spans="3:10" ht="12.75">
      <c r="C1477" s="70"/>
      <c r="D1477" s="43"/>
      <c r="E1477" s="43"/>
      <c r="F1477" s="43"/>
      <c r="G1477" s="43"/>
      <c r="H1477" s="43"/>
      <c r="I1477" s="93"/>
      <c r="J1477" s="42"/>
    </row>
    <row r="1478" spans="3:10" ht="12.75">
      <c r="C1478" s="70"/>
      <c r="D1478" s="43"/>
      <c r="E1478" s="43"/>
      <c r="F1478" s="43"/>
      <c r="G1478" s="43"/>
      <c r="H1478" s="43"/>
      <c r="I1478" s="93"/>
      <c r="J1478" s="42"/>
    </row>
    <row r="1479" spans="3:10" ht="12.75">
      <c r="C1479" s="70"/>
      <c r="D1479" s="43"/>
      <c r="E1479" s="43"/>
      <c r="F1479" s="43"/>
      <c r="G1479" s="43"/>
      <c r="H1479" s="43"/>
      <c r="I1479" s="93"/>
      <c r="J1479" s="42"/>
    </row>
    <row r="1480" spans="3:10" ht="12.75">
      <c r="C1480" s="70"/>
      <c r="D1480" s="43"/>
      <c r="E1480" s="43"/>
      <c r="F1480" s="43"/>
      <c r="G1480" s="43"/>
      <c r="H1480" s="43"/>
      <c r="I1480" s="93"/>
      <c r="J1480" s="42"/>
    </row>
    <row r="1481" spans="3:10" ht="12.75">
      <c r="C1481" s="70"/>
      <c r="D1481" s="43"/>
      <c r="E1481" s="43"/>
      <c r="F1481" s="43"/>
      <c r="G1481" s="43"/>
      <c r="H1481" s="43"/>
      <c r="I1481" s="93"/>
      <c r="J1481" s="42"/>
    </row>
    <row r="1482" spans="3:10" ht="12.75">
      <c r="C1482" s="70"/>
      <c r="D1482" s="43"/>
      <c r="E1482" s="43"/>
      <c r="F1482" s="43"/>
      <c r="G1482" s="43"/>
      <c r="H1482" s="43"/>
      <c r="I1482" s="93"/>
      <c r="J1482" s="42"/>
    </row>
    <row r="1483" spans="3:10" ht="12.75">
      <c r="C1483" s="70"/>
      <c r="D1483" s="43"/>
      <c r="E1483" s="43"/>
      <c r="F1483" s="43"/>
      <c r="G1483" s="43"/>
      <c r="H1483" s="43"/>
      <c r="I1483" s="93"/>
      <c r="J1483" s="42"/>
    </row>
    <row r="1484" spans="3:10" ht="12.75">
      <c r="C1484" s="70"/>
      <c r="D1484" s="43"/>
      <c r="E1484" s="43"/>
      <c r="F1484" s="43"/>
      <c r="G1484" s="43"/>
      <c r="H1484" s="43"/>
      <c r="I1484" s="93"/>
      <c r="J1484" s="42"/>
    </row>
    <row r="1485" spans="3:10" ht="12.75">
      <c r="C1485" s="70"/>
      <c r="D1485" s="43"/>
      <c r="E1485" s="43"/>
      <c r="F1485" s="43"/>
      <c r="G1485" s="43"/>
      <c r="H1485" s="43"/>
      <c r="I1485" s="93"/>
      <c r="J1485" s="42"/>
    </row>
    <row r="1486" spans="3:10" ht="12.75">
      <c r="C1486" s="70"/>
      <c r="D1486" s="43"/>
      <c r="E1486" s="43"/>
      <c r="F1486" s="43"/>
      <c r="G1486" s="43"/>
      <c r="H1486" s="43"/>
      <c r="I1486" s="93"/>
      <c r="J1486" s="42"/>
    </row>
    <row r="1487" spans="3:10" ht="12.75">
      <c r="C1487" s="70"/>
      <c r="D1487" s="43"/>
      <c r="E1487" s="43"/>
      <c r="F1487" s="43"/>
      <c r="G1487" s="43"/>
      <c r="H1487" s="43"/>
      <c r="I1487" s="93"/>
      <c r="J1487" s="42"/>
    </row>
    <row r="1488" spans="3:10" ht="12.75">
      <c r="C1488" s="70"/>
      <c r="D1488" s="43"/>
      <c r="E1488" s="43"/>
      <c r="F1488" s="43"/>
      <c r="G1488" s="43"/>
      <c r="H1488" s="43"/>
      <c r="I1488" s="93"/>
      <c r="J1488" s="42"/>
    </row>
    <row r="1489" spans="3:10" ht="12.75">
      <c r="C1489" s="70"/>
      <c r="D1489" s="43"/>
      <c r="E1489" s="43"/>
      <c r="F1489" s="43"/>
      <c r="G1489" s="43"/>
      <c r="H1489" s="43"/>
      <c r="I1489" s="93"/>
      <c r="J1489" s="42"/>
    </row>
    <row r="1490" spans="3:10" ht="12.75">
      <c r="C1490" s="70"/>
      <c r="D1490" s="43"/>
      <c r="E1490" s="43"/>
      <c r="F1490" s="43"/>
      <c r="G1490" s="43"/>
      <c r="H1490" s="43"/>
      <c r="I1490" s="93"/>
      <c r="J1490" s="42"/>
    </row>
    <row r="1491" spans="3:10" ht="12.75">
      <c r="C1491" s="70"/>
      <c r="D1491" s="43"/>
      <c r="E1491" s="43"/>
      <c r="F1491" s="43"/>
      <c r="G1491" s="43"/>
      <c r="H1491" s="43"/>
      <c r="I1491" s="93"/>
      <c r="J1491" s="42"/>
    </row>
    <row r="1492" spans="3:10" ht="12.75">
      <c r="C1492" s="70"/>
      <c r="D1492" s="43"/>
      <c r="E1492" s="43"/>
      <c r="F1492" s="43"/>
      <c r="G1492" s="43"/>
      <c r="H1492" s="43"/>
      <c r="I1492" s="93"/>
      <c r="J1492" s="42"/>
    </row>
    <row r="1493" spans="3:10" ht="12.75">
      <c r="C1493" s="70"/>
      <c r="D1493" s="43"/>
      <c r="E1493" s="43"/>
      <c r="F1493" s="43"/>
      <c r="G1493" s="43"/>
      <c r="H1493" s="43"/>
      <c r="I1493" s="93"/>
      <c r="J1493" s="42"/>
    </row>
    <row r="1494" spans="3:10" ht="12.75">
      <c r="C1494" s="70"/>
      <c r="D1494" s="43"/>
      <c r="E1494" s="43"/>
      <c r="F1494" s="43"/>
      <c r="G1494" s="43"/>
      <c r="H1494" s="43"/>
      <c r="I1494" s="93"/>
      <c r="J1494" s="42"/>
    </row>
    <row r="1495" spans="3:10" ht="12.75">
      <c r="C1495" s="70"/>
      <c r="D1495" s="43"/>
      <c r="E1495" s="43"/>
      <c r="F1495" s="43"/>
      <c r="G1495" s="43"/>
      <c r="H1495" s="43"/>
      <c r="I1495" s="93"/>
      <c r="J1495" s="42"/>
    </row>
    <row r="1496" spans="3:10" ht="12.75">
      <c r="C1496" s="70"/>
      <c r="D1496" s="43"/>
      <c r="E1496" s="43"/>
      <c r="F1496" s="43"/>
      <c r="G1496" s="43"/>
      <c r="H1496" s="43"/>
      <c r="I1496" s="93"/>
      <c r="J1496" s="42"/>
    </row>
    <row r="1497" spans="3:10" ht="12.75">
      <c r="C1497" s="70"/>
      <c r="D1497" s="43"/>
      <c r="E1497" s="43"/>
      <c r="F1497" s="43"/>
      <c r="G1497" s="43"/>
      <c r="H1497" s="43"/>
      <c r="I1497" s="93"/>
      <c r="J1497" s="42"/>
    </row>
    <row r="1498" spans="3:10" ht="12.75">
      <c r="C1498" s="70"/>
      <c r="D1498" s="43"/>
      <c r="E1498" s="43"/>
      <c r="F1498" s="43"/>
      <c r="G1498" s="43"/>
      <c r="H1498" s="43"/>
      <c r="I1498" s="93"/>
      <c r="J1498" s="42"/>
    </row>
    <row r="1499" spans="3:10" ht="12.75">
      <c r="C1499" s="70"/>
      <c r="D1499" s="43"/>
      <c r="E1499" s="43"/>
      <c r="F1499" s="43"/>
      <c r="G1499" s="43"/>
      <c r="H1499" s="43"/>
      <c r="I1499" s="93"/>
      <c r="J1499" s="42"/>
    </row>
    <row r="1500" spans="3:10" ht="12.75">
      <c r="C1500" s="70"/>
      <c r="D1500" s="43"/>
      <c r="E1500" s="43"/>
      <c r="F1500" s="43"/>
      <c r="G1500" s="43"/>
      <c r="H1500" s="43"/>
      <c r="I1500" s="93"/>
      <c r="J1500" s="42"/>
    </row>
    <row r="1501" spans="3:10" ht="12.75">
      <c r="C1501" s="70"/>
      <c r="D1501" s="43"/>
      <c r="E1501" s="43"/>
      <c r="F1501" s="43"/>
      <c r="G1501" s="43"/>
      <c r="H1501" s="43"/>
      <c r="I1501" s="93"/>
      <c r="J1501" s="42"/>
    </row>
    <row r="1502" spans="3:10" ht="12.75">
      <c r="C1502" s="70"/>
      <c r="D1502" s="43"/>
      <c r="E1502" s="43"/>
      <c r="F1502" s="43"/>
      <c r="G1502" s="43"/>
      <c r="H1502" s="43"/>
      <c r="I1502" s="93"/>
      <c r="J1502" s="42"/>
    </row>
    <row r="1503" spans="3:10" ht="12.75">
      <c r="C1503" s="70"/>
      <c r="D1503" s="43"/>
      <c r="E1503" s="43"/>
      <c r="F1503" s="43"/>
      <c r="G1503" s="43"/>
      <c r="H1503" s="43"/>
      <c r="I1503" s="93"/>
      <c r="J1503" s="42"/>
    </row>
    <row r="1504" spans="3:10" ht="12.75">
      <c r="C1504" s="70"/>
      <c r="D1504" s="43"/>
      <c r="E1504" s="43"/>
      <c r="F1504" s="43"/>
      <c r="G1504" s="43"/>
      <c r="H1504" s="43"/>
      <c r="I1504" s="93"/>
      <c r="J1504" s="42"/>
    </row>
    <row r="1505" spans="3:10" ht="12.75">
      <c r="C1505" s="70"/>
      <c r="D1505" s="43"/>
      <c r="E1505" s="43"/>
      <c r="F1505" s="43"/>
      <c r="G1505" s="43"/>
      <c r="H1505" s="43"/>
      <c r="I1505" s="93"/>
      <c r="J1505" s="42"/>
    </row>
    <row r="1506" spans="3:10" ht="12.75">
      <c r="C1506" s="70"/>
      <c r="D1506" s="43"/>
      <c r="E1506" s="43"/>
      <c r="F1506" s="43"/>
      <c r="G1506" s="43"/>
      <c r="H1506" s="43"/>
      <c r="I1506" s="93"/>
      <c r="J1506" s="42"/>
    </row>
    <row r="1507" spans="3:10" ht="12.75">
      <c r="C1507" s="70"/>
      <c r="D1507" s="43"/>
      <c r="E1507" s="43"/>
      <c r="F1507" s="43"/>
      <c r="G1507" s="43"/>
      <c r="H1507" s="43"/>
      <c r="I1507" s="93"/>
      <c r="J1507" s="42"/>
    </row>
    <row r="1508" spans="3:10" ht="12.75">
      <c r="C1508" s="70"/>
      <c r="D1508" s="43"/>
      <c r="E1508" s="43"/>
      <c r="F1508" s="43"/>
      <c r="G1508" s="43"/>
      <c r="H1508" s="43"/>
      <c r="I1508" s="93"/>
      <c r="J1508" s="42"/>
    </row>
    <row r="1509" spans="3:10" ht="12.75">
      <c r="C1509" s="70"/>
      <c r="D1509" s="43"/>
      <c r="E1509" s="43"/>
      <c r="F1509" s="43"/>
      <c r="G1509" s="43"/>
      <c r="H1509" s="43"/>
      <c r="I1509" s="93"/>
      <c r="J1509" s="42"/>
    </row>
    <row r="1510" spans="3:10" ht="12.75">
      <c r="C1510" s="70"/>
      <c r="D1510" s="43"/>
      <c r="E1510" s="43"/>
      <c r="F1510" s="43"/>
      <c r="G1510" s="43"/>
      <c r="H1510" s="43"/>
      <c r="I1510" s="93"/>
      <c r="J1510" s="42"/>
    </row>
    <row r="1511" spans="3:10" ht="12.75">
      <c r="C1511" s="70"/>
      <c r="D1511" s="43"/>
      <c r="E1511" s="43"/>
      <c r="F1511" s="43"/>
      <c r="G1511" s="43"/>
      <c r="H1511" s="43"/>
      <c r="I1511" s="93"/>
      <c r="J1511" s="42"/>
    </row>
    <row r="1512" spans="3:10" ht="12.75">
      <c r="C1512" s="70"/>
      <c r="D1512" s="43"/>
      <c r="E1512" s="43"/>
      <c r="F1512" s="43"/>
      <c r="G1512" s="43"/>
      <c r="H1512" s="43"/>
      <c r="I1512" s="93"/>
      <c r="J1512" s="42"/>
    </row>
    <row r="1513" spans="3:10" ht="12.75">
      <c r="C1513" s="70"/>
      <c r="D1513" s="43"/>
      <c r="E1513" s="43"/>
      <c r="F1513" s="43"/>
      <c r="G1513" s="43"/>
      <c r="H1513" s="43"/>
      <c r="I1513" s="93"/>
      <c r="J1513" s="42"/>
    </row>
    <row r="1514" spans="3:10" ht="12.75">
      <c r="C1514" s="70"/>
      <c r="D1514" s="43"/>
      <c r="E1514" s="43"/>
      <c r="F1514" s="43"/>
      <c r="G1514" s="43"/>
      <c r="H1514" s="43"/>
      <c r="I1514" s="93"/>
      <c r="J1514" s="42"/>
    </row>
    <row r="1515" spans="3:10" ht="12.75">
      <c r="C1515" s="70"/>
      <c r="D1515" s="43"/>
      <c r="E1515" s="43"/>
      <c r="F1515" s="43"/>
      <c r="G1515" s="43"/>
      <c r="H1515" s="43"/>
      <c r="I1515" s="93"/>
      <c r="J1515" s="42"/>
    </row>
    <row r="1516" spans="3:10" ht="12.75">
      <c r="C1516" s="70"/>
      <c r="D1516" s="43"/>
      <c r="E1516" s="43"/>
      <c r="F1516" s="43"/>
      <c r="G1516" s="43"/>
      <c r="H1516" s="43"/>
      <c r="I1516" s="93"/>
      <c r="J1516" s="42"/>
    </row>
    <row r="1517" spans="3:10" ht="12.75">
      <c r="C1517" s="70"/>
      <c r="D1517" s="43"/>
      <c r="E1517" s="43"/>
      <c r="F1517" s="43"/>
      <c r="G1517" s="43"/>
      <c r="H1517" s="43"/>
      <c r="I1517" s="93"/>
      <c r="J1517" s="42"/>
    </row>
    <row r="1518" spans="3:10" ht="12.75">
      <c r="C1518" s="70"/>
      <c r="D1518" s="43"/>
      <c r="E1518" s="43"/>
      <c r="F1518" s="43"/>
      <c r="G1518" s="43"/>
      <c r="H1518" s="43"/>
      <c r="I1518" s="93"/>
      <c r="J1518" s="42"/>
    </row>
    <row r="1519" spans="3:10" ht="12.75">
      <c r="C1519" s="70"/>
      <c r="D1519" s="43"/>
      <c r="E1519" s="43"/>
      <c r="F1519" s="43"/>
      <c r="G1519" s="43"/>
      <c r="H1519" s="43"/>
      <c r="I1519" s="93"/>
      <c r="J1519" s="42"/>
    </row>
    <row r="1520" spans="3:10" ht="12.75">
      <c r="C1520" s="70"/>
      <c r="D1520" s="43"/>
      <c r="E1520" s="43"/>
      <c r="F1520" s="43"/>
      <c r="G1520" s="43"/>
      <c r="H1520" s="43"/>
      <c r="I1520" s="93"/>
      <c r="J1520" s="42"/>
    </row>
    <row r="1521" spans="3:10" ht="12.75">
      <c r="C1521" s="70"/>
      <c r="D1521" s="43"/>
      <c r="E1521" s="43"/>
      <c r="F1521" s="43"/>
      <c r="G1521" s="43"/>
      <c r="H1521" s="43"/>
      <c r="I1521" s="93"/>
      <c r="J1521" s="42"/>
    </row>
    <row r="1522" spans="3:10" ht="12.75">
      <c r="C1522" s="70"/>
      <c r="D1522" s="43"/>
      <c r="E1522" s="43"/>
      <c r="F1522" s="43"/>
      <c r="G1522" s="43"/>
      <c r="H1522" s="43"/>
      <c r="I1522" s="93"/>
      <c r="J1522" s="42"/>
    </row>
    <row r="1523" spans="3:10" ht="12.75">
      <c r="C1523" s="70"/>
      <c r="D1523" s="43"/>
      <c r="E1523" s="43"/>
      <c r="F1523" s="43"/>
      <c r="G1523" s="43"/>
      <c r="H1523" s="43"/>
      <c r="I1523" s="93"/>
      <c r="J1523" s="42"/>
    </row>
    <row r="1524" spans="3:10" ht="12.75">
      <c r="C1524" s="70"/>
      <c r="D1524" s="43"/>
      <c r="E1524" s="43"/>
      <c r="F1524" s="43"/>
      <c r="G1524" s="43"/>
      <c r="H1524" s="43"/>
      <c r="I1524" s="93"/>
      <c r="J1524" s="42"/>
    </row>
    <row r="1525" spans="3:10" ht="12.75">
      <c r="C1525" s="70"/>
      <c r="D1525" s="43"/>
      <c r="E1525" s="43"/>
      <c r="F1525" s="43"/>
      <c r="G1525" s="43"/>
      <c r="H1525" s="43"/>
      <c r="I1525" s="93"/>
      <c r="J1525" s="42"/>
    </row>
    <row r="1526" spans="3:10" ht="12.75">
      <c r="C1526" s="70"/>
      <c r="D1526" s="43"/>
      <c r="E1526" s="43"/>
      <c r="F1526" s="43"/>
      <c r="G1526" s="43"/>
      <c r="H1526" s="43"/>
      <c r="I1526" s="93"/>
      <c r="J1526" s="42"/>
    </row>
    <row r="1527" spans="3:10" ht="12.75">
      <c r="C1527" s="70"/>
      <c r="D1527" s="43"/>
      <c r="E1527" s="43"/>
      <c r="F1527" s="43"/>
      <c r="G1527" s="43"/>
      <c r="H1527" s="43"/>
      <c r="I1527" s="93"/>
      <c r="J1527" s="42"/>
    </row>
    <row r="1528" spans="3:10" ht="12.75">
      <c r="C1528" s="70"/>
      <c r="D1528" s="43"/>
      <c r="E1528" s="43"/>
      <c r="F1528" s="43"/>
      <c r="G1528" s="43"/>
      <c r="H1528" s="43"/>
      <c r="I1528" s="93"/>
      <c r="J1528" s="42"/>
    </row>
    <row r="1529" spans="3:10" ht="12.75">
      <c r="C1529" s="70"/>
      <c r="D1529" s="43"/>
      <c r="E1529" s="43"/>
      <c r="F1529" s="43"/>
      <c r="G1529" s="43"/>
      <c r="H1529" s="43"/>
      <c r="I1529" s="93"/>
      <c r="J1529" s="42"/>
    </row>
    <row r="1530" spans="3:10" ht="12.75">
      <c r="C1530" s="70"/>
      <c r="D1530" s="43"/>
      <c r="E1530" s="43"/>
      <c r="F1530" s="43"/>
      <c r="G1530" s="43"/>
      <c r="H1530" s="43"/>
      <c r="I1530" s="93"/>
      <c r="J1530" s="42"/>
    </row>
    <row r="1531" spans="3:10" ht="12.75">
      <c r="C1531" s="70"/>
      <c r="D1531" s="43"/>
      <c r="E1531" s="43"/>
      <c r="F1531" s="43"/>
      <c r="G1531" s="43"/>
      <c r="H1531" s="43"/>
      <c r="I1531" s="93"/>
      <c r="J1531" s="42"/>
    </row>
    <row r="1532" spans="3:10" ht="12.75">
      <c r="C1532" s="70"/>
      <c r="D1532" s="43"/>
      <c r="E1532" s="43"/>
      <c r="F1532" s="43"/>
      <c r="G1532" s="43"/>
      <c r="H1532" s="43"/>
      <c r="I1532" s="93"/>
      <c r="J1532" s="42"/>
    </row>
    <row r="1533" spans="3:10" ht="12.75">
      <c r="C1533" s="70"/>
      <c r="D1533" s="43"/>
      <c r="E1533" s="43"/>
      <c r="F1533" s="43"/>
      <c r="G1533" s="43"/>
      <c r="H1533" s="43"/>
      <c r="I1533" s="93"/>
      <c r="J1533" s="42"/>
    </row>
    <row r="1534" spans="3:10" ht="12.75">
      <c r="C1534" s="70"/>
      <c r="D1534" s="43"/>
      <c r="E1534" s="43"/>
      <c r="F1534" s="43"/>
      <c r="G1534" s="43"/>
      <c r="H1534" s="43"/>
      <c r="I1534" s="93"/>
      <c r="J1534" s="42"/>
    </row>
    <row r="1535" spans="3:10" ht="12.75">
      <c r="C1535" s="70"/>
      <c r="D1535" s="43"/>
      <c r="E1535" s="43"/>
      <c r="F1535" s="43"/>
      <c r="G1535" s="43"/>
      <c r="H1535" s="43"/>
      <c r="I1535" s="93"/>
      <c r="J1535" s="42"/>
    </row>
    <row r="1536" spans="3:10" ht="12.75">
      <c r="C1536" s="70"/>
      <c r="D1536" s="43"/>
      <c r="E1536" s="43"/>
      <c r="F1536" s="43"/>
      <c r="G1536" s="43"/>
      <c r="H1536" s="43"/>
      <c r="I1536" s="93"/>
      <c r="J1536" s="42"/>
    </row>
    <row r="1537" spans="3:10" ht="12.75">
      <c r="C1537" s="70"/>
      <c r="D1537" s="43"/>
      <c r="E1537" s="43"/>
      <c r="F1537" s="43"/>
      <c r="G1537" s="43"/>
      <c r="H1537" s="43"/>
      <c r="I1537" s="93"/>
      <c r="J1537" s="42"/>
    </row>
    <row r="1538" spans="3:10" ht="12.75">
      <c r="C1538" s="70"/>
      <c r="D1538" s="43"/>
      <c r="E1538" s="43"/>
      <c r="F1538" s="43"/>
      <c r="G1538" s="43"/>
      <c r="H1538" s="43"/>
      <c r="I1538" s="93"/>
      <c r="J1538" s="42"/>
    </row>
    <row r="1539" spans="3:10" ht="12.75">
      <c r="C1539" s="70"/>
      <c r="D1539" s="43"/>
      <c r="E1539" s="43"/>
      <c r="F1539" s="43"/>
      <c r="G1539" s="43"/>
      <c r="H1539" s="43"/>
      <c r="I1539" s="93"/>
      <c r="J1539" s="42"/>
    </row>
    <row r="1540" spans="3:10" ht="12.75">
      <c r="C1540" s="70"/>
      <c r="D1540" s="43"/>
      <c r="E1540" s="43"/>
      <c r="F1540" s="43"/>
      <c r="G1540" s="43"/>
      <c r="H1540" s="43"/>
      <c r="I1540" s="93"/>
      <c r="J1540" s="42"/>
    </row>
    <row r="1541" spans="3:10" ht="12.75">
      <c r="C1541" s="70"/>
      <c r="D1541" s="43"/>
      <c r="E1541" s="43"/>
      <c r="F1541" s="43"/>
      <c r="G1541" s="43"/>
      <c r="H1541" s="43"/>
      <c r="I1541" s="93"/>
      <c r="J1541" s="42"/>
    </row>
    <row r="1542" spans="3:10" ht="12.75">
      <c r="C1542" s="70"/>
      <c r="D1542" s="43"/>
      <c r="E1542" s="43"/>
      <c r="F1542" s="43"/>
      <c r="G1542" s="43"/>
      <c r="H1542" s="43"/>
      <c r="I1542" s="93"/>
      <c r="J1542" s="42"/>
    </row>
    <row r="1543" spans="3:10" ht="12.75">
      <c r="C1543" s="70"/>
      <c r="D1543" s="43"/>
      <c r="E1543" s="43"/>
      <c r="F1543" s="43"/>
      <c r="G1543" s="43"/>
      <c r="H1543" s="43"/>
      <c r="I1543" s="93"/>
      <c r="J1543" s="42"/>
    </row>
    <row r="1544" spans="3:10" ht="12.75">
      <c r="C1544" s="70"/>
      <c r="D1544" s="43"/>
      <c r="E1544" s="43"/>
      <c r="F1544" s="43"/>
      <c r="G1544" s="43"/>
      <c r="H1544" s="43"/>
      <c r="I1544" s="93"/>
      <c r="J1544" s="42"/>
    </row>
    <row r="1545" spans="3:10" ht="12.75">
      <c r="C1545" s="70"/>
      <c r="D1545" s="43"/>
      <c r="E1545" s="43"/>
      <c r="F1545" s="43"/>
      <c r="G1545" s="43"/>
      <c r="H1545" s="43"/>
      <c r="I1545" s="93"/>
      <c r="J1545" s="42"/>
    </row>
    <row r="1546" spans="3:10" ht="12.75">
      <c r="C1546" s="70"/>
      <c r="D1546" s="43"/>
      <c r="E1546" s="43"/>
      <c r="F1546" s="43"/>
      <c r="G1546" s="43"/>
      <c r="H1546" s="43"/>
      <c r="I1546" s="93"/>
      <c r="J1546" s="42"/>
    </row>
    <row r="1547" spans="3:10" ht="12.75">
      <c r="C1547" s="70"/>
      <c r="D1547" s="43"/>
      <c r="E1547" s="43"/>
      <c r="F1547" s="43"/>
      <c r="G1547" s="43"/>
      <c r="H1547" s="43"/>
      <c r="I1547" s="93"/>
      <c r="J1547" s="42"/>
    </row>
    <row r="1548" spans="3:10" ht="12.75">
      <c r="C1548" s="70"/>
      <c r="D1548" s="43"/>
      <c r="E1548" s="43"/>
      <c r="F1548" s="43"/>
      <c r="G1548" s="43"/>
      <c r="H1548" s="43"/>
      <c r="I1548" s="93"/>
      <c r="J1548" s="42"/>
    </row>
    <row r="1549" spans="3:10" ht="12.75">
      <c r="C1549" s="70"/>
      <c r="D1549" s="43"/>
      <c r="E1549" s="43"/>
      <c r="F1549" s="43"/>
      <c r="G1549" s="43"/>
      <c r="H1549" s="43"/>
      <c r="I1549" s="93"/>
      <c r="J1549" s="42"/>
    </row>
    <row r="1550" spans="3:10" ht="12.75">
      <c r="C1550" s="70"/>
      <c r="D1550" s="43"/>
      <c r="E1550" s="43"/>
      <c r="F1550" s="43"/>
      <c r="G1550" s="43"/>
      <c r="H1550" s="43"/>
      <c r="I1550" s="93"/>
      <c r="J1550" s="42"/>
    </row>
    <row r="1551" spans="3:10" ht="12.75">
      <c r="C1551" s="70"/>
      <c r="D1551" s="43"/>
      <c r="E1551" s="43"/>
      <c r="F1551" s="43"/>
      <c r="G1551" s="43"/>
      <c r="H1551" s="43"/>
      <c r="I1551" s="93"/>
      <c r="J1551" s="42"/>
    </row>
    <row r="1552" spans="3:10" ht="12.75">
      <c r="C1552" s="70"/>
      <c r="D1552" s="43"/>
      <c r="E1552" s="43"/>
      <c r="F1552" s="43"/>
      <c r="G1552" s="43"/>
      <c r="H1552" s="43"/>
      <c r="I1552" s="93"/>
      <c r="J1552" s="42"/>
    </row>
    <row r="1553" spans="3:10" ht="12.75">
      <c r="C1553" s="70"/>
      <c r="D1553" s="43"/>
      <c r="E1553" s="43"/>
      <c r="F1553" s="43"/>
      <c r="G1553" s="43"/>
      <c r="H1553" s="43"/>
      <c r="I1553" s="93"/>
      <c r="J1553" s="42"/>
    </row>
    <row r="1554" spans="3:10" ht="12.75">
      <c r="C1554" s="70"/>
      <c r="D1554" s="43"/>
      <c r="E1554" s="43"/>
      <c r="F1554" s="43"/>
      <c r="G1554" s="43"/>
      <c r="H1554" s="43"/>
      <c r="I1554" s="93"/>
      <c r="J1554" s="42"/>
    </row>
    <row r="1555" spans="3:10" ht="12.75">
      <c r="C1555" s="70"/>
      <c r="D1555" s="43"/>
      <c r="E1555" s="43"/>
      <c r="F1555" s="43"/>
      <c r="G1555" s="43"/>
      <c r="H1555" s="43"/>
      <c r="I1555" s="93"/>
      <c r="J1555" s="42"/>
    </row>
    <row r="1556" spans="3:10" ht="12.75">
      <c r="C1556" s="70"/>
      <c r="D1556" s="43"/>
      <c r="E1556" s="43"/>
      <c r="F1556" s="43"/>
      <c r="G1556" s="43"/>
      <c r="H1556" s="43"/>
      <c r="I1556" s="93"/>
      <c r="J1556" s="42"/>
    </row>
    <row r="1557" spans="3:10" ht="12.75">
      <c r="C1557" s="70"/>
      <c r="D1557" s="43"/>
      <c r="E1557" s="43"/>
      <c r="F1557" s="43"/>
      <c r="G1557" s="43"/>
      <c r="H1557" s="43"/>
      <c r="I1557" s="93"/>
      <c r="J1557" s="42"/>
    </row>
    <row r="1558" spans="3:10" ht="12.75">
      <c r="C1558" s="70"/>
      <c r="D1558" s="43"/>
      <c r="E1558" s="43"/>
      <c r="F1558" s="43"/>
      <c r="G1558" s="43"/>
      <c r="H1558" s="43"/>
      <c r="I1558" s="93"/>
      <c r="J1558" s="42"/>
    </row>
    <row r="1559" spans="3:10" ht="12.75">
      <c r="C1559" s="70"/>
      <c r="D1559" s="43"/>
      <c r="E1559" s="43"/>
      <c r="F1559" s="43"/>
      <c r="G1559" s="43"/>
      <c r="H1559" s="43"/>
      <c r="I1559" s="93"/>
      <c r="J1559" s="42"/>
    </row>
    <row r="1560" spans="3:10" ht="12.75">
      <c r="C1560" s="70"/>
      <c r="D1560" s="43"/>
      <c r="E1560" s="43"/>
      <c r="F1560" s="43"/>
      <c r="G1560" s="43"/>
      <c r="H1560" s="43"/>
      <c r="I1560" s="93"/>
      <c r="J1560" s="42"/>
    </row>
    <row r="1561" spans="3:10" ht="12.75">
      <c r="C1561" s="70"/>
      <c r="D1561" s="43"/>
      <c r="E1561" s="43"/>
      <c r="F1561" s="43"/>
      <c r="G1561" s="43"/>
      <c r="H1561" s="43"/>
      <c r="I1561" s="93"/>
      <c r="J1561" s="42"/>
    </row>
    <row r="1562" spans="3:10" ht="12.75">
      <c r="C1562" s="70"/>
      <c r="D1562" s="43"/>
      <c r="E1562" s="43"/>
      <c r="F1562" s="43"/>
      <c r="G1562" s="43"/>
      <c r="H1562" s="43"/>
      <c r="I1562" s="93"/>
      <c r="J1562" s="42"/>
    </row>
    <row r="1563" spans="3:10" ht="12.75">
      <c r="C1563" s="70"/>
      <c r="D1563" s="43"/>
      <c r="E1563" s="43"/>
      <c r="F1563" s="43"/>
      <c r="G1563" s="43"/>
      <c r="H1563" s="43"/>
      <c r="I1563" s="93"/>
      <c r="J1563" s="42"/>
    </row>
    <row r="1564" spans="3:10" ht="12.75">
      <c r="C1564" s="70"/>
      <c r="D1564" s="43"/>
      <c r="E1564" s="43"/>
      <c r="F1564" s="43"/>
      <c r="G1564" s="43"/>
      <c r="H1564" s="43"/>
      <c r="I1564" s="93"/>
      <c r="J1564" s="42"/>
    </row>
    <row r="1565" spans="3:10" ht="12.75">
      <c r="C1565" s="70"/>
      <c r="D1565" s="43"/>
      <c r="E1565" s="43"/>
      <c r="F1565" s="43"/>
      <c r="G1565" s="43"/>
      <c r="H1565" s="43"/>
      <c r="I1565" s="93"/>
      <c r="J1565" s="42"/>
    </row>
    <row r="1566" spans="3:10" ht="12.75">
      <c r="C1566" s="70"/>
      <c r="D1566" s="43"/>
      <c r="E1566" s="43"/>
      <c r="F1566" s="43"/>
      <c r="G1566" s="43"/>
      <c r="H1566" s="43"/>
      <c r="I1566" s="93"/>
      <c r="J1566" s="42"/>
    </row>
    <row r="1567" spans="3:10" ht="12.75">
      <c r="C1567" s="70"/>
      <c r="D1567" s="43"/>
      <c r="E1567" s="43"/>
      <c r="F1567" s="43"/>
      <c r="G1567" s="43"/>
      <c r="H1567" s="43"/>
      <c r="I1567" s="93"/>
      <c r="J1567" s="42"/>
    </row>
    <row r="1568" spans="3:10" ht="12.75">
      <c r="C1568" s="70"/>
      <c r="D1568" s="43"/>
      <c r="E1568" s="43"/>
      <c r="F1568" s="43"/>
      <c r="G1568" s="43"/>
      <c r="H1568" s="43"/>
      <c r="I1568" s="93"/>
      <c r="J1568" s="42"/>
    </row>
    <row r="1569" spans="3:10" ht="12.75">
      <c r="C1569" s="70"/>
      <c r="D1569" s="43"/>
      <c r="E1569" s="43"/>
      <c r="F1569" s="43"/>
      <c r="G1569" s="43"/>
      <c r="H1569" s="43"/>
      <c r="I1569" s="93"/>
      <c r="J1569" s="42"/>
    </row>
    <row r="1570" spans="3:10" ht="12.75">
      <c r="C1570" s="70"/>
      <c r="D1570" s="43"/>
      <c r="E1570" s="43"/>
      <c r="F1570" s="43"/>
      <c r="G1570" s="43"/>
      <c r="H1570" s="43"/>
      <c r="I1570" s="93"/>
      <c r="J1570" s="42"/>
    </row>
    <row r="1571" spans="3:10" ht="12.75">
      <c r="C1571" s="70"/>
      <c r="D1571" s="43"/>
      <c r="E1571" s="43"/>
      <c r="F1571" s="43"/>
      <c r="G1571" s="43"/>
      <c r="H1571" s="43"/>
      <c r="I1571" s="93"/>
      <c r="J1571" s="42"/>
    </row>
    <row r="1572" spans="3:10" ht="12.75">
      <c r="C1572" s="70"/>
      <c r="D1572" s="43"/>
      <c r="E1572" s="43"/>
      <c r="F1572" s="43"/>
      <c r="G1572" s="43"/>
      <c r="H1572" s="43"/>
      <c r="I1572" s="93"/>
      <c r="J1572" s="42"/>
    </row>
    <row r="1573" spans="3:10" ht="12.75">
      <c r="C1573" s="70"/>
      <c r="D1573" s="43"/>
      <c r="E1573" s="43"/>
      <c r="F1573" s="43"/>
      <c r="G1573" s="43"/>
      <c r="H1573" s="43"/>
      <c r="I1573" s="93"/>
      <c r="J1573" s="42"/>
    </row>
    <row r="1574" spans="3:10" ht="12.75">
      <c r="C1574" s="70"/>
      <c r="D1574" s="43"/>
      <c r="E1574" s="43"/>
      <c r="F1574" s="43"/>
      <c r="G1574" s="43"/>
      <c r="H1574" s="43"/>
      <c r="I1574" s="93"/>
      <c r="J1574" s="42"/>
    </row>
    <row r="1575" spans="3:10" ht="12.75">
      <c r="C1575" s="70"/>
      <c r="D1575" s="43"/>
      <c r="E1575" s="43"/>
      <c r="F1575" s="43"/>
      <c r="G1575" s="43"/>
      <c r="H1575" s="43"/>
      <c r="I1575" s="93"/>
      <c r="J1575" s="42"/>
    </row>
    <row r="1576" spans="3:10" ht="12.75">
      <c r="C1576" s="70"/>
      <c r="D1576" s="43"/>
      <c r="E1576" s="43"/>
      <c r="F1576" s="43"/>
      <c r="G1576" s="43"/>
      <c r="H1576" s="43"/>
      <c r="I1576" s="93"/>
      <c r="J1576" s="42"/>
    </row>
    <row r="1577" spans="3:10" ht="12.75">
      <c r="C1577" s="70"/>
      <c r="D1577" s="43"/>
      <c r="E1577" s="43"/>
      <c r="F1577" s="43"/>
      <c r="G1577" s="43"/>
      <c r="H1577" s="43"/>
      <c r="I1577" s="93"/>
      <c r="J1577" s="42"/>
    </row>
    <row r="1578" spans="3:10" ht="12.75">
      <c r="C1578" s="70"/>
      <c r="D1578" s="43"/>
      <c r="E1578" s="43"/>
      <c r="F1578" s="43"/>
      <c r="G1578" s="43"/>
      <c r="H1578" s="43"/>
      <c r="I1578" s="93"/>
      <c r="J1578" s="42"/>
    </row>
    <row r="1579" spans="3:10" ht="12.75">
      <c r="C1579" s="70"/>
      <c r="D1579" s="43"/>
      <c r="E1579" s="43"/>
      <c r="F1579" s="43"/>
      <c r="G1579" s="43"/>
      <c r="H1579" s="43"/>
      <c r="I1579" s="93"/>
      <c r="J1579" s="42"/>
    </row>
    <row r="1580" spans="3:10" ht="12.75">
      <c r="C1580" s="70"/>
      <c r="D1580" s="43"/>
      <c r="E1580" s="43"/>
      <c r="F1580" s="43"/>
      <c r="G1580" s="43"/>
      <c r="H1580" s="43"/>
      <c r="I1580" s="93"/>
      <c r="J1580" s="42"/>
    </row>
    <row r="1581" spans="3:10" ht="12.75">
      <c r="C1581" s="70"/>
      <c r="D1581" s="43"/>
      <c r="E1581" s="43"/>
      <c r="F1581" s="43"/>
      <c r="G1581" s="43"/>
      <c r="H1581" s="43"/>
      <c r="I1581" s="93"/>
      <c r="J1581" s="42"/>
    </row>
    <row r="1582" spans="3:10" ht="12.75">
      <c r="C1582" s="70"/>
      <c r="D1582" s="43"/>
      <c r="E1582" s="43"/>
      <c r="F1582" s="43"/>
      <c r="G1582" s="43"/>
      <c r="H1582" s="43"/>
      <c r="I1582" s="93"/>
      <c r="J1582" s="42"/>
    </row>
    <row r="1583" spans="3:10" ht="12.75">
      <c r="C1583" s="70"/>
      <c r="D1583" s="43"/>
      <c r="E1583" s="43"/>
      <c r="F1583" s="43"/>
      <c r="G1583" s="43"/>
      <c r="H1583" s="43"/>
      <c r="I1583" s="93"/>
      <c r="J1583" s="42"/>
    </row>
    <row r="1584" spans="3:10" ht="12.75">
      <c r="C1584" s="70"/>
      <c r="D1584" s="43"/>
      <c r="E1584" s="43"/>
      <c r="F1584" s="43"/>
      <c r="G1584" s="43"/>
      <c r="H1584" s="43"/>
      <c r="I1584" s="93"/>
      <c r="J1584" s="42"/>
    </row>
    <row r="1585" spans="3:10" ht="12.75">
      <c r="C1585" s="70"/>
      <c r="D1585" s="43"/>
      <c r="E1585" s="43"/>
      <c r="F1585" s="43"/>
      <c r="G1585" s="43"/>
      <c r="H1585" s="43"/>
      <c r="I1585" s="93"/>
      <c r="J1585" s="42"/>
    </row>
    <row r="1586" spans="3:10" ht="12.75">
      <c r="C1586" s="70"/>
      <c r="D1586" s="43"/>
      <c r="E1586" s="43"/>
      <c r="F1586" s="43"/>
      <c r="G1586" s="43"/>
      <c r="H1586" s="43"/>
      <c r="I1586" s="93"/>
      <c r="J1586" s="42"/>
    </row>
    <row r="1587" spans="3:10" ht="12.75">
      <c r="C1587" s="70"/>
      <c r="D1587" s="43"/>
      <c r="E1587" s="43"/>
      <c r="F1587" s="43"/>
      <c r="G1587" s="43"/>
      <c r="H1587" s="43"/>
      <c r="I1587" s="93"/>
      <c r="J1587" s="42"/>
    </row>
    <row r="1588" spans="3:10" ht="12.75">
      <c r="C1588" s="70"/>
      <c r="D1588" s="43"/>
      <c r="E1588" s="43"/>
      <c r="F1588" s="43"/>
      <c r="G1588" s="43"/>
      <c r="H1588" s="43"/>
      <c r="I1588" s="93"/>
      <c r="J1588" s="42"/>
    </row>
    <row r="1589" spans="3:10" ht="12.75">
      <c r="C1589" s="70"/>
      <c r="D1589" s="43"/>
      <c r="E1589" s="43"/>
      <c r="F1589" s="43"/>
      <c r="G1589" s="43"/>
      <c r="H1589" s="43"/>
      <c r="I1589" s="93"/>
      <c r="J1589" s="42"/>
    </row>
    <row r="1590" spans="3:10" ht="12.75">
      <c r="C1590" s="70"/>
      <c r="D1590" s="43"/>
      <c r="E1590" s="43"/>
      <c r="F1590" s="43"/>
      <c r="G1590" s="43"/>
      <c r="H1590" s="43"/>
      <c r="I1590" s="93"/>
      <c r="J1590" s="42"/>
    </row>
    <row r="1591" spans="3:10" ht="12.75">
      <c r="C1591" s="70"/>
      <c r="D1591" s="43"/>
      <c r="E1591" s="43"/>
      <c r="F1591" s="43"/>
      <c r="G1591" s="43"/>
      <c r="H1591" s="43"/>
      <c r="I1591" s="93"/>
      <c r="J1591" s="42"/>
    </row>
    <row r="1592" spans="3:10" ht="12.75">
      <c r="C1592" s="70"/>
      <c r="D1592" s="43"/>
      <c r="E1592" s="43"/>
      <c r="F1592" s="43"/>
      <c r="G1592" s="43"/>
      <c r="H1592" s="43"/>
      <c r="I1592" s="93"/>
      <c r="J1592" s="42"/>
    </row>
    <row r="1593" spans="3:10" ht="12.75">
      <c r="C1593" s="70"/>
      <c r="D1593" s="43"/>
      <c r="E1593" s="43"/>
      <c r="F1593" s="43"/>
      <c r="G1593" s="43"/>
      <c r="H1593" s="43"/>
      <c r="I1593" s="93"/>
      <c r="J1593" s="42"/>
    </row>
    <row r="1594" spans="3:10" ht="12.75">
      <c r="C1594" s="70"/>
      <c r="D1594" s="43"/>
      <c r="E1594" s="43"/>
      <c r="F1594" s="43"/>
      <c r="G1594" s="43"/>
      <c r="H1594" s="43"/>
      <c r="I1594" s="93"/>
      <c r="J1594" s="42"/>
    </row>
    <row r="1595" spans="3:10" ht="12.75">
      <c r="C1595" s="70"/>
      <c r="D1595" s="43"/>
      <c r="E1595" s="43"/>
      <c r="F1595" s="43"/>
      <c r="G1595" s="43"/>
      <c r="H1595" s="43"/>
      <c r="I1595" s="93"/>
      <c r="J1595" s="42"/>
    </row>
    <row r="1596" spans="3:10" ht="12.75">
      <c r="C1596" s="70"/>
      <c r="D1596" s="43"/>
      <c r="E1596" s="43"/>
      <c r="F1596" s="43"/>
      <c r="G1596" s="43"/>
      <c r="H1596" s="43"/>
      <c r="I1596" s="93"/>
      <c r="J1596" s="42"/>
    </row>
    <row r="1597" spans="3:10" ht="12.75">
      <c r="C1597" s="70"/>
      <c r="D1597" s="43"/>
      <c r="E1597" s="43"/>
      <c r="F1597" s="43"/>
      <c r="G1597" s="43"/>
      <c r="H1597" s="43"/>
      <c r="I1597" s="93"/>
      <c r="J1597" s="42"/>
    </row>
    <row r="1598" spans="3:10" ht="12.75">
      <c r="C1598" s="70"/>
      <c r="D1598" s="43"/>
      <c r="E1598" s="43"/>
      <c r="F1598" s="43"/>
      <c r="G1598" s="43"/>
      <c r="H1598" s="43"/>
      <c r="I1598" s="93"/>
      <c r="J1598" s="42"/>
    </row>
    <row r="1599" spans="3:10" ht="12.75">
      <c r="C1599" s="70"/>
      <c r="D1599" s="43"/>
      <c r="E1599" s="43"/>
      <c r="F1599" s="43"/>
      <c r="G1599" s="43"/>
      <c r="H1599" s="43"/>
      <c r="I1599" s="93"/>
      <c r="J1599" s="42"/>
    </row>
    <row r="1600" spans="3:10" ht="12.75">
      <c r="C1600" s="70"/>
      <c r="D1600" s="43"/>
      <c r="E1600" s="43"/>
      <c r="F1600" s="43"/>
      <c r="G1600" s="43"/>
      <c r="H1600" s="43"/>
      <c r="I1600" s="93"/>
      <c r="J1600" s="42"/>
    </row>
    <row r="1601" spans="3:10" ht="12.75">
      <c r="C1601" s="70"/>
      <c r="D1601" s="43"/>
      <c r="E1601" s="43"/>
      <c r="F1601" s="43"/>
      <c r="G1601" s="43"/>
      <c r="H1601" s="43"/>
      <c r="I1601" s="93"/>
      <c r="J1601" s="42"/>
    </row>
    <row r="1602" spans="3:10" ht="12.75">
      <c r="C1602" s="70"/>
      <c r="D1602" s="43"/>
      <c r="E1602" s="43"/>
      <c r="F1602" s="43"/>
      <c r="G1602" s="43"/>
      <c r="H1602" s="43"/>
      <c r="I1602" s="93"/>
      <c r="J1602" s="42"/>
    </row>
    <row r="1603" spans="3:10" ht="12.75">
      <c r="C1603" s="70"/>
      <c r="D1603" s="43"/>
      <c r="E1603" s="43"/>
      <c r="F1603" s="43"/>
      <c r="G1603" s="43"/>
      <c r="H1603" s="43"/>
      <c r="I1603" s="93"/>
      <c r="J1603" s="42"/>
    </row>
    <row r="1604" spans="3:10" ht="12.75">
      <c r="C1604" s="70"/>
      <c r="D1604" s="43"/>
      <c r="E1604" s="43"/>
      <c r="F1604" s="43"/>
      <c r="G1604" s="43"/>
      <c r="H1604" s="43"/>
      <c r="I1604" s="93"/>
      <c r="J1604" s="42"/>
    </row>
    <row r="1605" spans="3:10" ht="12.75">
      <c r="C1605" s="70"/>
      <c r="D1605" s="43"/>
      <c r="E1605" s="43"/>
      <c r="F1605" s="43"/>
      <c r="G1605" s="43"/>
      <c r="H1605" s="43"/>
      <c r="I1605" s="93"/>
      <c r="J1605" s="42"/>
    </row>
    <row r="1606" spans="3:10" ht="12.75">
      <c r="C1606" s="70"/>
      <c r="D1606" s="43"/>
      <c r="E1606" s="43"/>
      <c r="F1606" s="43"/>
      <c r="G1606" s="43"/>
      <c r="H1606" s="43"/>
      <c r="I1606" s="93"/>
      <c r="J1606" s="42"/>
    </row>
    <row r="1607" spans="3:10" ht="12.75">
      <c r="C1607" s="70"/>
      <c r="D1607" s="43"/>
      <c r="E1607" s="43"/>
      <c r="F1607" s="43"/>
      <c r="G1607" s="43"/>
      <c r="H1607" s="43"/>
      <c r="I1607" s="93"/>
      <c r="J1607" s="42"/>
    </row>
    <row r="1608" spans="3:10" ht="12.75">
      <c r="C1608" s="70"/>
      <c r="D1608" s="43"/>
      <c r="E1608" s="43"/>
      <c r="F1608" s="43"/>
      <c r="G1608" s="43"/>
      <c r="H1608" s="43"/>
      <c r="I1608" s="93"/>
      <c r="J1608" s="42"/>
    </row>
    <row r="1609" spans="3:10" ht="12.75">
      <c r="C1609" s="70"/>
      <c r="D1609" s="43"/>
      <c r="E1609" s="43"/>
      <c r="F1609" s="43"/>
      <c r="G1609" s="43"/>
      <c r="H1609" s="43"/>
      <c r="I1609" s="93"/>
      <c r="J1609" s="42"/>
    </row>
    <row r="1610" spans="3:10" ht="12.75">
      <c r="C1610" s="70"/>
      <c r="D1610" s="43"/>
      <c r="E1610" s="43"/>
      <c r="F1610" s="43"/>
      <c r="G1610" s="43"/>
      <c r="H1610" s="43"/>
      <c r="I1610" s="93"/>
      <c r="J1610" s="42"/>
    </row>
    <row r="1611" spans="3:10" ht="12.75">
      <c r="C1611" s="70"/>
      <c r="D1611" s="43"/>
      <c r="E1611" s="43"/>
      <c r="F1611" s="43"/>
      <c r="G1611" s="43"/>
      <c r="H1611" s="43"/>
      <c r="I1611" s="93"/>
      <c r="J1611" s="42"/>
    </row>
    <row r="1612" spans="3:10" ht="12.75">
      <c r="C1612" s="70"/>
      <c r="D1612" s="43"/>
      <c r="E1612" s="43"/>
      <c r="F1612" s="43"/>
      <c r="G1612" s="43"/>
      <c r="H1612" s="43"/>
      <c r="I1612" s="93"/>
      <c r="J1612" s="42"/>
    </row>
    <row r="1613" spans="3:10" ht="12.75">
      <c r="C1613" s="70"/>
      <c r="D1613" s="43"/>
      <c r="E1613" s="43"/>
      <c r="F1613" s="43"/>
      <c r="G1613" s="43"/>
      <c r="H1613" s="43"/>
      <c r="I1613" s="93"/>
      <c r="J1613" s="42"/>
    </row>
    <row r="1614" spans="3:10" ht="12.75">
      <c r="C1614" s="70"/>
      <c r="D1614" s="43"/>
      <c r="E1614" s="43"/>
      <c r="F1614" s="43"/>
      <c r="G1614" s="43"/>
      <c r="H1614" s="43"/>
      <c r="I1614" s="93"/>
      <c r="J1614" s="42"/>
    </row>
    <row r="1615" spans="3:10" ht="12.75">
      <c r="C1615" s="70"/>
      <c r="D1615" s="43"/>
      <c r="E1615" s="43"/>
      <c r="F1615" s="43"/>
      <c r="G1615" s="43"/>
      <c r="H1615" s="43"/>
      <c r="I1615" s="93"/>
      <c r="J1615" s="42"/>
    </row>
    <row r="1616" spans="3:10" ht="12.75">
      <c r="C1616" s="70"/>
      <c r="D1616" s="43"/>
      <c r="E1616" s="43"/>
      <c r="F1616" s="43"/>
      <c r="G1616" s="43"/>
      <c r="H1616" s="43"/>
      <c r="I1616" s="93"/>
      <c r="J1616" s="42"/>
    </row>
    <row r="1617" spans="3:10" ht="12.75">
      <c r="C1617" s="70"/>
      <c r="D1617" s="43"/>
      <c r="E1617" s="43"/>
      <c r="F1617" s="43"/>
      <c r="G1617" s="43"/>
      <c r="H1617" s="43"/>
      <c r="I1617" s="93"/>
      <c r="J1617" s="42"/>
    </row>
    <row r="1618" spans="3:10" ht="12.75">
      <c r="C1618" s="70"/>
      <c r="D1618" s="43"/>
      <c r="E1618" s="43"/>
      <c r="F1618" s="43"/>
      <c r="G1618" s="43"/>
      <c r="H1618" s="43"/>
      <c r="I1618" s="93"/>
      <c r="J1618" s="42"/>
    </row>
    <row r="1619" spans="3:10" ht="12.75">
      <c r="C1619" s="70"/>
      <c r="D1619" s="43"/>
      <c r="E1619" s="43"/>
      <c r="F1619" s="43"/>
      <c r="G1619" s="43"/>
      <c r="H1619" s="43"/>
      <c r="I1619" s="93"/>
      <c r="J1619" s="42"/>
    </row>
    <row r="1620" spans="3:10" ht="12.75">
      <c r="C1620" s="70"/>
      <c r="D1620" s="43"/>
      <c r="E1620" s="43"/>
      <c r="F1620" s="43"/>
      <c r="G1620" s="43"/>
      <c r="H1620" s="43"/>
      <c r="I1620" s="93"/>
      <c r="J1620" s="42"/>
    </row>
    <row r="1621" spans="3:10" ht="12.75">
      <c r="C1621" s="70"/>
      <c r="D1621" s="43"/>
      <c r="E1621" s="43"/>
      <c r="F1621" s="43"/>
      <c r="G1621" s="43"/>
      <c r="H1621" s="43"/>
      <c r="I1621" s="93"/>
      <c r="J1621" s="42"/>
    </row>
    <row r="1622" spans="3:10" ht="12.75">
      <c r="C1622" s="70"/>
      <c r="D1622" s="43"/>
      <c r="E1622" s="43"/>
      <c r="F1622" s="43"/>
      <c r="G1622" s="43"/>
      <c r="H1622" s="43"/>
      <c r="I1622" s="93"/>
      <c r="J1622" s="42"/>
    </row>
    <row r="1623" spans="3:10" ht="12.75">
      <c r="C1623" s="70"/>
      <c r="D1623" s="43"/>
      <c r="E1623" s="43"/>
      <c r="F1623" s="43"/>
      <c r="G1623" s="43"/>
      <c r="H1623" s="43"/>
      <c r="I1623" s="93"/>
      <c r="J1623" s="42"/>
    </row>
    <row r="1624" spans="3:10" ht="12.75">
      <c r="C1624" s="70"/>
      <c r="D1624" s="43"/>
      <c r="E1624" s="43"/>
      <c r="F1624" s="43"/>
      <c r="G1624" s="43"/>
      <c r="H1624" s="43"/>
      <c r="I1624" s="93"/>
      <c r="J1624" s="42"/>
    </row>
    <row r="1625" spans="3:10" ht="12.75">
      <c r="C1625" s="70"/>
      <c r="D1625" s="43"/>
      <c r="E1625" s="43"/>
      <c r="F1625" s="43"/>
      <c r="G1625" s="43"/>
      <c r="H1625" s="43"/>
      <c r="I1625" s="93"/>
      <c r="J1625" s="42"/>
    </row>
    <row r="1626" spans="3:10" ht="12.75">
      <c r="C1626" s="70"/>
      <c r="D1626" s="43"/>
      <c r="E1626" s="43"/>
      <c r="F1626" s="43"/>
      <c r="G1626" s="43"/>
      <c r="H1626" s="43"/>
      <c r="I1626" s="93"/>
      <c r="J1626" s="42"/>
    </row>
    <row r="1627" spans="3:10" ht="12.75">
      <c r="C1627" s="70"/>
      <c r="D1627" s="43"/>
      <c r="E1627" s="43"/>
      <c r="F1627" s="43"/>
      <c r="G1627" s="43"/>
      <c r="H1627" s="43"/>
      <c r="I1627" s="93"/>
      <c r="J1627" s="42"/>
    </row>
    <row r="1628" spans="3:10" ht="12.75">
      <c r="C1628" s="70"/>
      <c r="D1628" s="43"/>
      <c r="E1628" s="43"/>
      <c r="F1628" s="43"/>
      <c r="G1628" s="43"/>
      <c r="H1628" s="43"/>
      <c r="I1628" s="93"/>
      <c r="J1628" s="42"/>
    </row>
    <row r="1629" spans="3:10" ht="12.75">
      <c r="C1629" s="70"/>
      <c r="D1629" s="43"/>
      <c r="E1629" s="43"/>
      <c r="F1629" s="43"/>
      <c r="G1629" s="43"/>
      <c r="H1629" s="43"/>
      <c r="I1629" s="93"/>
      <c r="J1629" s="42"/>
    </row>
    <row r="1630" spans="3:10" ht="12.75">
      <c r="C1630" s="70"/>
      <c r="D1630" s="43"/>
      <c r="E1630" s="43"/>
      <c r="F1630" s="43"/>
      <c r="G1630" s="43"/>
      <c r="H1630" s="43"/>
      <c r="I1630" s="93"/>
      <c r="J1630" s="42"/>
    </row>
    <row r="1631" spans="3:10" ht="12.75">
      <c r="C1631" s="70"/>
      <c r="D1631" s="43"/>
      <c r="E1631" s="43"/>
      <c r="F1631" s="43"/>
      <c r="G1631" s="43"/>
      <c r="H1631" s="43"/>
      <c r="I1631" s="93"/>
      <c r="J1631" s="42"/>
    </row>
    <row r="1632" spans="3:10" ht="12.75">
      <c r="C1632" s="70"/>
      <c r="D1632" s="43"/>
      <c r="E1632" s="43"/>
      <c r="F1632" s="43"/>
      <c r="G1632" s="43"/>
      <c r="H1632" s="43"/>
      <c r="I1632" s="93"/>
      <c r="J1632" s="42"/>
    </row>
    <row r="1633" spans="3:10" ht="12.75">
      <c r="C1633" s="70"/>
      <c r="D1633" s="43"/>
      <c r="E1633" s="43"/>
      <c r="F1633" s="43"/>
      <c r="G1633" s="43"/>
      <c r="H1633" s="43"/>
      <c r="I1633" s="93"/>
      <c r="J1633" s="42"/>
    </row>
    <row r="1634" spans="3:10" ht="12.75">
      <c r="C1634" s="70"/>
      <c r="D1634" s="43"/>
      <c r="E1634" s="43"/>
      <c r="F1634" s="43"/>
      <c r="G1634" s="43"/>
      <c r="H1634" s="43"/>
      <c r="I1634" s="93"/>
      <c r="J1634" s="42"/>
    </row>
    <row r="1635" spans="3:10" ht="12.75">
      <c r="C1635" s="70"/>
      <c r="D1635" s="43"/>
      <c r="E1635" s="43"/>
      <c r="F1635" s="43"/>
      <c r="G1635" s="43"/>
      <c r="H1635" s="43"/>
      <c r="I1635" s="93"/>
      <c r="J1635" s="42"/>
    </row>
    <row r="1636" spans="3:10" ht="12.75">
      <c r="C1636" s="70"/>
      <c r="D1636" s="43"/>
      <c r="E1636" s="43"/>
      <c r="F1636" s="43"/>
      <c r="G1636" s="43"/>
      <c r="H1636" s="43"/>
      <c r="I1636" s="93"/>
      <c r="J1636" s="42"/>
    </row>
    <row r="1637" spans="3:10" ht="12.75">
      <c r="C1637" s="70"/>
      <c r="D1637" s="43"/>
      <c r="E1637" s="43"/>
      <c r="F1637" s="43"/>
      <c r="G1637" s="43"/>
      <c r="H1637" s="43"/>
      <c r="I1637" s="93"/>
      <c r="J1637" s="42"/>
    </row>
    <row r="1638" spans="3:10" ht="12.75">
      <c r="C1638" s="70"/>
      <c r="D1638" s="43"/>
      <c r="E1638" s="43"/>
      <c r="F1638" s="43"/>
      <c r="G1638" s="43"/>
      <c r="H1638" s="43"/>
      <c r="I1638" s="93"/>
      <c r="J1638" s="42"/>
    </row>
    <row r="1639" spans="3:10" ht="12.75">
      <c r="C1639" s="70"/>
      <c r="D1639" s="43"/>
      <c r="E1639" s="43"/>
      <c r="F1639" s="43"/>
      <c r="G1639" s="43"/>
      <c r="H1639" s="43"/>
      <c r="I1639" s="93"/>
      <c r="J1639" s="42"/>
    </row>
    <row r="1640" spans="3:10" ht="12.75">
      <c r="C1640" s="70"/>
      <c r="D1640" s="43"/>
      <c r="E1640" s="43"/>
      <c r="F1640" s="43"/>
      <c r="G1640" s="43"/>
      <c r="H1640" s="43"/>
      <c r="I1640" s="93"/>
      <c r="J1640" s="42"/>
    </row>
    <row r="1641" spans="3:10" ht="12.75">
      <c r="C1641" s="70"/>
      <c r="D1641" s="43"/>
      <c r="E1641" s="43"/>
      <c r="F1641" s="43"/>
      <c r="G1641" s="43"/>
      <c r="H1641" s="43"/>
      <c r="I1641" s="93"/>
      <c r="J1641" s="42"/>
    </row>
    <row r="1642" spans="3:10" ht="12.75">
      <c r="C1642" s="70"/>
      <c r="D1642" s="43"/>
      <c r="E1642" s="43"/>
      <c r="F1642" s="43"/>
      <c r="G1642" s="43"/>
      <c r="H1642" s="43"/>
      <c r="I1642" s="93"/>
      <c r="J1642" s="42"/>
    </row>
    <row r="1643" spans="3:10" ht="12.75">
      <c r="C1643" s="70"/>
      <c r="D1643" s="43"/>
      <c r="E1643" s="43"/>
      <c r="F1643" s="43"/>
      <c r="G1643" s="43"/>
      <c r="H1643" s="43"/>
      <c r="I1643" s="93"/>
      <c r="J1643" s="42"/>
    </row>
    <row r="1644" spans="3:10" ht="12.75">
      <c r="C1644" s="70"/>
      <c r="D1644" s="43"/>
      <c r="E1644" s="43"/>
      <c r="F1644" s="43"/>
      <c r="G1644" s="43"/>
      <c r="H1644" s="43"/>
      <c r="I1644" s="93"/>
      <c r="J1644" s="42"/>
    </row>
    <row r="1645" spans="3:10" ht="12.75">
      <c r="C1645" s="70"/>
      <c r="D1645" s="43"/>
      <c r="E1645" s="43"/>
      <c r="F1645" s="43"/>
      <c r="G1645" s="43"/>
      <c r="H1645" s="43"/>
      <c r="I1645" s="93"/>
      <c r="J1645" s="42"/>
    </row>
    <row r="1646" spans="3:10" ht="12.75">
      <c r="C1646" s="70"/>
      <c r="D1646" s="43"/>
      <c r="E1646" s="43"/>
      <c r="F1646" s="43"/>
      <c r="G1646" s="43"/>
      <c r="H1646" s="43"/>
      <c r="I1646" s="93"/>
      <c r="J1646" s="42"/>
    </row>
    <row r="1647" spans="3:10" ht="12.75">
      <c r="C1647" s="70"/>
      <c r="D1647" s="43"/>
      <c r="E1647" s="43"/>
      <c r="F1647" s="43"/>
      <c r="G1647" s="43"/>
      <c r="H1647" s="43"/>
      <c r="I1647" s="93"/>
      <c r="J1647" s="42"/>
    </row>
    <row r="1648" spans="3:10" ht="12.75">
      <c r="C1648" s="70"/>
      <c r="D1648" s="43"/>
      <c r="E1648" s="43"/>
      <c r="F1648" s="43"/>
      <c r="G1648" s="43"/>
      <c r="H1648" s="43"/>
      <c r="I1648" s="93"/>
      <c r="J1648" s="42"/>
    </row>
    <row r="1649" spans="3:10" ht="12.75">
      <c r="C1649" s="70"/>
      <c r="D1649" s="43"/>
      <c r="E1649" s="43"/>
      <c r="F1649" s="43"/>
      <c r="G1649" s="43"/>
      <c r="H1649" s="43"/>
      <c r="I1649" s="93"/>
      <c r="J1649" s="42"/>
    </row>
    <row r="1650" spans="3:10" ht="12.75">
      <c r="C1650" s="70"/>
      <c r="D1650" s="43"/>
      <c r="E1650" s="43"/>
      <c r="F1650" s="43"/>
      <c r="G1650" s="43"/>
      <c r="H1650" s="43"/>
      <c r="I1650" s="93"/>
      <c r="J1650" s="42"/>
    </row>
    <row r="1651" spans="3:10" ht="12.75">
      <c r="C1651" s="70"/>
      <c r="D1651" s="43"/>
      <c r="E1651" s="43"/>
      <c r="F1651" s="43"/>
      <c r="G1651" s="43"/>
      <c r="H1651" s="43"/>
      <c r="I1651" s="93"/>
      <c r="J1651" s="42"/>
    </row>
    <row r="1652" spans="3:10" ht="12.75">
      <c r="C1652" s="70"/>
      <c r="D1652" s="43"/>
      <c r="E1652" s="43"/>
      <c r="F1652" s="43"/>
      <c r="G1652" s="43"/>
      <c r="H1652" s="43"/>
      <c r="I1652" s="93"/>
      <c r="J1652" s="42"/>
    </row>
    <row r="1653" spans="3:10" ht="12.75">
      <c r="C1653" s="70"/>
      <c r="D1653" s="43"/>
      <c r="E1653" s="43"/>
      <c r="F1653" s="43"/>
      <c r="G1653" s="43"/>
      <c r="H1653" s="43"/>
      <c r="I1653" s="93"/>
      <c r="J1653" s="42"/>
    </row>
    <row r="1654" spans="3:10" ht="12.75">
      <c r="C1654" s="70"/>
      <c r="D1654" s="43"/>
      <c r="E1654" s="43"/>
      <c r="F1654" s="43"/>
      <c r="G1654" s="43"/>
      <c r="H1654" s="43"/>
      <c r="I1654" s="93"/>
      <c r="J1654" s="42"/>
    </row>
    <row r="1655" spans="3:10" ht="12.75">
      <c r="C1655" s="70"/>
      <c r="D1655" s="43"/>
      <c r="E1655" s="43"/>
      <c r="F1655" s="43"/>
      <c r="G1655" s="43"/>
      <c r="H1655" s="43"/>
      <c r="I1655" s="93"/>
      <c r="J1655" s="42"/>
    </row>
    <row r="1656" spans="3:10" ht="12.75">
      <c r="C1656" s="70"/>
      <c r="D1656" s="43"/>
      <c r="E1656" s="43"/>
      <c r="F1656" s="43"/>
      <c r="G1656" s="43"/>
      <c r="H1656" s="43"/>
      <c r="I1656" s="93"/>
      <c r="J1656" s="42"/>
    </row>
    <row r="1657" spans="3:10" ht="12.75">
      <c r="C1657" s="70"/>
      <c r="D1657" s="43"/>
      <c r="E1657" s="43"/>
      <c r="F1657" s="43"/>
      <c r="G1657" s="43"/>
      <c r="H1657" s="43"/>
      <c r="I1657" s="93"/>
      <c r="J1657" s="42"/>
    </row>
    <row r="1658" spans="3:10" ht="12.75">
      <c r="C1658" s="70"/>
      <c r="D1658" s="43"/>
      <c r="E1658" s="43"/>
      <c r="F1658" s="43"/>
      <c r="G1658" s="43"/>
      <c r="H1658" s="43"/>
      <c r="I1658" s="93"/>
      <c r="J1658" s="42"/>
    </row>
    <row r="1659" spans="3:10" ht="12.75">
      <c r="C1659" s="70"/>
      <c r="D1659" s="43"/>
      <c r="E1659" s="43"/>
      <c r="F1659" s="43"/>
      <c r="G1659" s="43"/>
      <c r="H1659" s="43"/>
      <c r="I1659" s="93"/>
      <c r="J1659" s="42"/>
    </row>
    <row r="1660" spans="3:10" ht="12.75">
      <c r="C1660" s="70"/>
      <c r="D1660" s="43"/>
      <c r="E1660" s="43"/>
      <c r="F1660" s="43"/>
      <c r="G1660" s="43"/>
      <c r="H1660" s="43"/>
      <c r="I1660" s="93"/>
      <c r="J1660" s="42"/>
    </row>
    <row r="1661" spans="3:10" ht="12.75">
      <c r="C1661" s="70"/>
      <c r="D1661" s="43"/>
      <c r="E1661" s="43"/>
      <c r="F1661" s="43"/>
      <c r="G1661" s="43"/>
      <c r="H1661" s="43"/>
      <c r="I1661" s="93"/>
      <c r="J1661" s="42"/>
    </row>
    <row r="1662" spans="3:10" ht="12.75">
      <c r="C1662" s="70"/>
      <c r="D1662" s="43"/>
      <c r="E1662" s="43"/>
      <c r="F1662" s="43"/>
      <c r="G1662" s="43"/>
      <c r="H1662" s="43"/>
      <c r="I1662" s="93"/>
      <c r="J1662" s="42"/>
    </row>
    <row r="1663" spans="3:10" ht="12.75">
      <c r="C1663" s="70"/>
      <c r="D1663" s="43"/>
      <c r="E1663" s="43"/>
      <c r="F1663" s="43"/>
      <c r="G1663" s="43"/>
      <c r="H1663" s="43"/>
      <c r="I1663" s="93"/>
      <c r="J1663" s="42"/>
    </row>
    <row r="1664" spans="3:10" ht="12.75">
      <c r="C1664" s="70"/>
      <c r="D1664" s="43"/>
      <c r="E1664" s="43"/>
      <c r="F1664" s="43"/>
      <c r="G1664" s="43"/>
      <c r="H1664" s="43"/>
      <c r="I1664" s="93"/>
      <c r="J1664" s="42"/>
    </row>
    <row r="1665" spans="3:10" ht="12.75">
      <c r="C1665" s="70"/>
      <c r="D1665" s="43"/>
      <c r="E1665" s="43"/>
      <c r="F1665" s="43"/>
      <c r="G1665" s="43"/>
      <c r="H1665" s="43"/>
      <c r="I1665" s="93"/>
      <c r="J1665" s="42"/>
    </row>
    <row r="1666" spans="3:10" ht="12.75">
      <c r="C1666" s="70"/>
      <c r="D1666" s="43"/>
      <c r="E1666" s="43"/>
      <c r="F1666" s="43"/>
      <c r="G1666" s="43"/>
      <c r="H1666" s="43"/>
      <c r="I1666" s="93"/>
      <c r="J1666" s="42"/>
    </row>
    <row r="1667" spans="3:10" ht="12.75">
      <c r="C1667" s="70"/>
      <c r="D1667" s="43"/>
      <c r="E1667" s="43"/>
      <c r="F1667" s="43"/>
      <c r="G1667" s="43"/>
      <c r="H1667" s="43"/>
      <c r="I1667" s="93"/>
      <c r="J1667" s="42"/>
    </row>
    <row r="1668" spans="3:10" ht="12.75">
      <c r="C1668" s="70"/>
      <c r="D1668" s="43"/>
      <c r="E1668" s="43"/>
      <c r="F1668" s="43"/>
      <c r="G1668" s="43"/>
      <c r="H1668" s="43"/>
      <c r="I1668" s="93"/>
      <c r="J1668" s="42"/>
    </row>
    <row r="1669" spans="3:10" ht="12.75">
      <c r="C1669" s="70"/>
      <c r="D1669" s="43"/>
      <c r="E1669" s="43"/>
      <c r="F1669" s="43"/>
      <c r="G1669" s="43"/>
      <c r="H1669" s="43"/>
      <c r="I1669" s="93"/>
      <c r="J1669" s="42"/>
    </row>
    <row r="1670" spans="3:10" ht="12.75">
      <c r="C1670" s="70"/>
      <c r="D1670" s="43"/>
      <c r="E1670" s="43"/>
      <c r="F1670" s="43"/>
      <c r="G1670" s="43"/>
      <c r="H1670" s="43"/>
      <c r="I1670" s="93"/>
      <c r="J1670" s="42"/>
    </row>
    <row r="1671" spans="3:10" ht="12.75">
      <c r="C1671" s="70"/>
      <c r="D1671" s="43"/>
      <c r="E1671" s="43"/>
      <c r="F1671" s="43"/>
      <c r="G1671" s="43"/>
      <c r="H1671" s="43"/>
      <c r="I1671" s="93"/>
      <c r="J1671" s="42"/>
    </row>
    <row r="1672" spans="3:10" ht="12.75">
      <c r="C1672" s="70"/>
      <c r="D1672" s="43"/>
      <c r="E1672" s="43"/>
      <c r="F1672" s="43"/>
      <c r="G1672" s="43"/>
      <c r="H1672" s="43"/>
      <c r="I1672" s="93"/>
      <c r="J1672" s="42"/>
    </row>
    <row r="1673" spans="3:10" ht="12.75">
      <c r="C1673" s="70"/>
      <c r="D1673" s="43"/>
      <c r="E1673" s="43"/>
      <c r="F1673" s="43"/>
      <c r="G1673" s="43"/>
      <c r="H1673" s="43"/>
      <c r="I1673" s="93"/>
      <c r="J1673" s="42"/>
    </row>
    <row r="1674" spans="3:10" ht="12.75">
      <c r="C1674" s="70"/>
      <c r="D1674" s="43"/>
      <c r="E1674" s="43"/>
      <c r="F1674" s="43"/>
      <c r="G1674" s="43"/>
      <c r="H1674" s="43"/>
      <c r="I1674" s="93"/>
      <c r="J1674" s="42"/>
    </row>
    <row r="1675" spans="3:10" ht="12.75">
      <c r="C1675" s="70"/>
      <c r="D1675" s="43"/>
      <c r="E1675" s="43"/>
      <c r="F1675" s="43"/>
      <c r="G1675" s="43"/>
      <c r="H1675" s="43"/>
      <c r="I1675" s="93"/>
      <c r="J1675" s="42"/>
    </row>
    <row r="1676" spans="3:10" ht="12.75">
      <c r="C1676" s="70"/>
      <c r="D1676" s="43"/>
      <c r="E1676" s="43"/>
      <c r="F1676" s="43"/>
      <c r="G1676" s="43"/>
      <c r="H1676" s="43"/>
      <c r="I1676" s="93"/>
      <c r="J1676" s="42"/>
    </row>
    <row r="1677" spans="3:10" ht="12.75">
      <c r="C1677" s="70"/>
      <c r="D1677" s="43"/>
      <c r="E1677" s="43"/>
      <c r="F1677" s="43"/>
      <c r="G1677" s="43"/>
      <c r="H1677" s="43"/>
      <c r="I1677" s="93"/>
      <c r="J1677" s="42"/>
    </row>
    <row r="1678" spans="3:10" ht="12.75">
      <c r="C1678" s="70"/>
      <c r="D1678" s="43"/>
      <c r="E1678" s="43"/>
      <c r="F1678" s="43"/>
      <c r="G1678" s="43"/>
      <c r="H1678" s="43"/>
      <c r="I1678" s="93"/>
      <c r="J1678" s="42"/>
    </row>
    <row r="1679" spans="3:10" ht="12.75">
      <c r="C1679" s="70"/>
      <c r="D1679" s="43"/>
      <c r="E1679" s="43"/>
      <c r="F1679" s="43"/>
      <c r="G1679" s="43"/>
      <c r="H1679" s="43"/>
      <c r="I1679" s="93"/>
      <c r="J1679" s="42"/>
    </row>
    <row r="1680" spans="3:10" ht="12.75">
      <c r="C1680" s="70"/>
      <c r="D1680" s="43"/>
      <c r="E1680" s="43"/>
      <c r="F1680" s="43"/>
      <c r="G1680" s="43"/>
      <c r="H1680" s="43"/>
      <c r="I1680" s="93"/>
      <c r="J1680" s="42"/>
    </row>
    <row r="1681" spans="3:10" ht="12.75">
      <c r="C1681" s="70"/>
      <c r="D1681" s="43"/>
      <c r="E1681" s="43"/>
      <c r="F1681" s="43"/>
      <c r="G1681" s="43"/>
      <c r="H1681" s="43"/>
      <c r="I1681" s="93"/>
      <c r="J1681" s="42"/>
    </row>
    <row r="1682" spans="3:10" ht="12.75">
      <c r="C1682" s="70"/>
      <c r="D1682" s="43"/>
      <c r="E1682" s="43"/>
      <c r="F1682" s="43"/>
      <c r="G1682" s="43"/>
      <c r="H1682" s="43"/>
      <c r="I1682" s="93"/>
      <c r="J1682" s="42"/>
    </row>
    <row r="1683" spans="3:10" ht="12.75">
      <c r="C1683" s="70"/>
      <c r="D1683" s="43"/>
      <c r="E1683" s="43"/>
      <c r="F1683" s="43"/>
      <c r="G1683" s="43"/>
      <c r="H1683" s="43"/>
      <c r="I1683" s="93"/>
      <c r="J1683" s="42"/>
    </row>
    <row r="1684" spans="3:10" ht="12.75">
      <c r="C1684" s="70"/>
      <c r="D1684" s="43"/>
      <c r="E1684" s="43"/>
      <c r="F1684" s="43"/>
      <c r="G1684" s="43"/>
      <c r="H1684" s="43"/>
      <c r="I1684" s="93"/>
      <c r="J1684" s="42"/>
    </row>
    <row r="1685" spans="3:10" ht="12.75">
      <c r="C1685" s="70"/>
      <c r="D1685" s="43"/>
      <c r="E1685" s="43"/>
      <c r="F1685" s="43"/>
      <c r="G1685" s="43"/>
      <c r="H1685" s="43"/>
      <c r="I1685" s="93"/>
      <c r="J1685" s="42"/>
    </row>
    <row r="1686" spans="3:10" ht="12.75">
      <c r="C1686" s="70"/>
      <c r="D1686" s="43"/>
      <c r="E1686" s="43"/>
      <c r="F1686" s="43"/>
      <c r="G1686" s="43"/>
      <c r="H1686" s="43"/>
      <c r="I1686" s="93"/>
      <c r="J1686" s="42"/>
    </row>
    <row r="1687" spans="3:10" ht="12.75">
      <c r="C1687" s="70"/>
      <c r="D1687" s="43"/>
      <c r="E1687" s="43"/>
      <c r="F1687" s="43"/>
      <c r="G1687" s="43"/>
      <c r="H1687" s="43"/>
      <c r="I1687" s="93"/>
      <c r="J1687" s="42"/>
    </row>
    <row r="1688" spans="3:10" ht="12.75">
      <c r="C1688" s="70"/>
      <c r="D1688" s="43"/>
      <c r="E1688" s="43"/>
      <c r="F1688" s="43"/>
      <c r="G1688" s="43"/>
      <c r="H1688" s="43"/>
      <c r="I1688" s="93"/>
      <c r="J1688" s="42"/>
    </row>
    <row r="1689" spans="3:10" ht="12.75">
      <c r="C1689" s="70"/>
      <c r="D1689" s="43"/>
      <c r="E1689" s="43"/>
      <c r="F1689" s="43"/>
      <c r="G1689" s="43"/>
      <c r="H1689" s="43"/>
      <c r="I1689" s="93"/>
      <c r="J1689" s="42"/>
    </row>
    <row r="1690" spans="3:10" ht="12.75">
      <c r="C1690" s="70"/>
      <c r="D1690" s="43"/>
      <c r="E1690" s="43"/>
      <c r="F1690" s="43"/>
      <c r="G1690" s="43"/>
      <c r="H1690" s="43"/>
      <c r="I1690" s="93"/>
      <c r="J1690" s="42"/>
    </row>
    <row r="1691" spans="3:10" ht="12.75">
      <c r="C1691" s="70"/>
      <c r="D1691" s="43"/>
      <c r="E1691" s="43"/>
      <c r="F1691" s="43"/>
      <c r="G1691" s="43"/>
      <c r="H1691" s="43"/>
      <c r="I1691" s="93"/>
      <c r="J1691" s="42"/>
    </row>
    <row r="1692" spans="3:10" ht="12.75">
      <c r="C1692" s="70"/>
      <c r="D1692" s="43"/>
      <c r="E1692" s="43"/>
      <c r="F1692" s="43"/>
      <c r="G1692" s="43"/>
      <c r="H1692" s="43"/>
      <c r="I1692" s="93"/>
      <c r="J1692" s="42"/>
    </row>
    <row r="1693" spans="3:10" ht="12.75">
      <c r="C1693" s="70"/>
      <c r="D1693" s="43"/>
      <c r="E1693" s="43"/>
      <c r="F1693" s="43"/>
      <c r="G1693" s="43"/>
      <c r="H1693" s="43"/>
      <c r="I1693" s="93"/>
      <c r="J1693" s="42"/>
    </row>
    <row r="1694" spans="3:10" ht="12.75">
      <c r="C1694" s="70"/>
      <c r="D1694" s="43"/>
      <c r="E1694" s="43"/>
      <c r="F1694" s="43"/>
      <c r="G1694" s="43"/>
      <c r="H1694" s="43"/>
      <c r="I1694" s="93"/>
      <c r="J1694" s="42"/>
    </row>
    <row r="1695" spans="3:10" ht="12.75">
      <c r="C1695" s="70"/>
      <c r="D1695" s="43"/>
      <c r="E1695" s="43"/>
      <c r="F1695" s="43"/>
      <c r="G1695" s="43"/>
      <c r="H1695" s="43"/>
      <c r="I1695" s="93"/>
      <c r="J1695" s="42"/>
    </row>
    <row r="1696" spans="3:10" ht="12.75">
      <c r="C1696" s="70"/>
      <c r="D1696" s="43"/>
      <c r="E1696" s="43"/>
      <c r="F1696" s="43"/>
      <c r="G1696" s="43"/>
      <c r="H1696" s="43"/>
      <c r="I1696" s="93"/>
      <c r="J1696" s="42"/>
    </row>
    <row r="1697" spans="3:10" ht="12.75">
      <c r="C1697" s="70"/>
      <c r="D1697" s="43"/>
      <c r="E1697" s="43"/>
      <c r="F1697" s="43"/>
      <c r="G1697" s="43"/>
      <c r="H1697" s="43"/>
      <c r="I1697" s="93"/>
      <c r="J1697" s="42"/>
    </row>
    <row r="1698" spans="3:10" ht="12.75">
      <c r="C1698" s="70"/>
      <c r="D1698" s="43"/>
      <c r="E1698" s="43"/>
      <c r="F1698" s="43"/>
      <c r="G1698" s="43"/>
      <c r="H1698" s="43"/>
      <c r="I1698" s="93"/>
      <c r="J1698" s="42"/>
    </row>
    <row r="1699" spans="3:10" ht="12.75">
      <c r="C1699" s="70"/>
      <c r="D1699" s="43"/>
      <c r="E1699" s="43"/>
      <c r="F1699" s="43"/>
      <c r="G1699" s="43"/>
      <c r="H1699" s="43"/>
      <c r="I1699" s="93"/>
      <c r="J1699" s="42"/>
    </row>
    <row r="1700" spans="3:10" ht="12.75">
      <c r="C1700" s="70"/>
      <c r="D1700" s="43"/>
      <c r="E1700" s="43"/>
      <c r="F1700" s="43"/>
      <c r="G1700" s="43"/>
      <c r="H1700" s="43"/>
      <c r="I1700" s="93"/>
      <c r="J1700" s="42"/>
    </row>
    <row r="1701" spans="3:10" ht="12.75">
      <c r="C1701" s="70"/>
      <c r="D1701" s="43"/>
      <c r="E1701" s="43"/>
      <c r="F1701" s="43"/>
      <c r="G1701" s="43"/>
      <c r="H1701" s="43"/>
      <c r="I1701" s="93"/>
      <c r="J1701" s="42"/>
    </row>
    <row r="1702" spans="3:10" ht="12.75">
      <c r="C1702" s="70"/>
      <c r="D1702" s="43"/>
      <c r="E1702" s="43"/>
      <c r="F1702" s="43"/>
      <c r="G1702" s="43"/>
      <c r="H1702" s="43"/>
      <c r="I1702" s="93"/>
      <c r="J1702" s="42"/>
    </row>
    <row r="1703" spans="3:10" ht="12.75">
      <c r="C1703" s="70"/>
      <c r="D1703" s="43"/>
      <c r="E1703" s="43"/>
      <c r="F1703" s="43"/>
      <c r="G1703" s="43"/>
      <c r="H1703" s="43"/>
      <c r="I1703" s="93"/>
      <c r="J1703" s="42"/>
    </row>
    <row r="1704" spans="3:10" ht="12.75">
      <c r="C1704" s="70"/>
      <c r="D1704" s="43"/>
      <c r="E1704" s="43"/>
      <c r="F1704" s="43"/>
      <c r="G1704" s="43"/>
      <c r="H1704" s="43"/>
      <c r="I1704" s="93"/>
      <c r="J1704" s="42"/>
    </row>
    <row r="1705" spans="3:10" ht="12.75">
      <c r="C1705" s="70"/>
      <c r="D1705" s="43"/>
      <c r="E1705" s="43"/>
      <c r="F1705" s="43"/>
      <c r="G1705" s="43"/>
      <c r="H1705" s="43"/>
      <c r="I1705" s="93"/>
      <c r="J1705" s="42"/>
    </row>
    <row r="1706" spans="3:10" ht="12.75">
      <c r="C1706" s="70"/>
      <c r="D1706" s="43"/>
      <c r="E1706" s="43"/>
      <c r="F1706" s="43"/>
      <c r="G1706" s="43"/>
      <c r="H1706" s="43"/>
      <c r="I1706" s="93"/>
      <c r="J1706" s="42"/>
    </row>
    <row r="1707" spans="3:10" ht="12.75">
      <c r="C1707" s="70"/>
      <c r="D1707" s="43"/>
      <c r="E1707" s="43"/>
      <c r="F1707" s="43"/>
      <c r="G1707" s="43"/>
      <c r="H1707" s="43"/>
      <c r="I1707" s="93"/>
      <c r="J1707" s="42"/>
    </row>
    <row r="1708" spans="3:10" ht="12.75">
      <c r="C1708" s="70"/>
      <c r="D1708" s="43"/>
      <c r="E1708" s="43"/>
      <c r="F1708" s="43"/>
      <c r="G1708" s="43"/>
      <c r="H1708" s="43"/>
      <c r="I1708" s="93"/>
      <c r="J1708" s="42"/>
    </row>
    <row r="1709" spans="3:10" ht="12.75">
      <c r="C1709" s="70"/>
      <c r="D1709" s="43"/>
      <c r="E1709" s="43"/>
      <c r="F1709" s="43"/>
      <c r="G1709" s="43"/>
      <c r="H1709" s="43"/>
      <c r="I1709" s="93"/>
      <c r="J1709" s="42"/>
    </row>
    <row r="1710" spans="3:10" ht="12.75">
      <c r="C1710" s="70"/>
      <c r="D1710" s="43"/>
      <c r="E1710" s="43"/>
      <c r="F1710" s="43"/>
      <c r="G1710" s="43"/>
      <c r="H1710" s="43"/>
      <c r="I1710" s="93"/>
      <c r="J1710" s="42"/>
    </row>
    <row r="1711" spans="3:10" ht="12.75">
      <c r="C1711" s="70"/>
      <c r="D1711" s="43"/>
      <c r="E1711" s="43"/>
      <c r="F1711" s="43"/>
      <c r="G1711" s="43"/>
      <c r="H1711" s="43"/>
      <c r="I1711" s="93"/>
      <c r="J1711" s="42"/>
    </row>
    <row r="1712" spans="3:10" ht="12.75">
      <c r="C1712" s="70"/>
      <c r="D1712" s="43"/>
      <c r="E1712" s="43"/>
      <c r="F1712" s="43"/>
      <c r="G1712" s="43"/>
      <c r="H1712" s="43"/>
      <c r="I1712" s="93"/>
      <c r="J1712" s="42"/>
    </row>
    <row r="1713" spans="3:10" ht="12.75">
      <c r="C1713" s="70"/>
      <c r="D1713" s="43"/>
      <c r="E1713" s="43"/>
      <c r="F1713" s="43"/>
      <c r="G1713" s="43"/>
      <c r="H1713" s="43"/>
      <c r="I1713" s="93"/>
      <c r="J1713" s="42"/>
    </row>
    <row r="1714" spans="3:10" ht="12.75">
      <c r="C1714" s="70"/>
      <c r="D1714" s="43"/>
      <c r="E1714" s="43"/>
      <c r="F1714" s="43"/>
      <c r="G1714" s="43"/>
      <c r="H1714" s="43"/>
      <c r="I1714" s="93"/>
      <c r="J1714" s="42"/>
    </row>
    <row r="1715" spans="3:10" ht="12.75">
      <c r="C1715" s="70"/>
      <c r="D1715" s="43"/>
      <c r="E1715" s="43"/>
      <c r="F1715" s="43"/>
      <c r="G1715" s="43"/>
      <c r="H1715" s="43"/>
      <c r="I1715" s="93"/>
      <c r="J1715" s="42"/>
    </row>
    <row r="1716" spans="3:10" ht="12.75">
      <c r="C1716" s="70"/>
      <c r="D1716" s="43"/>
      <c r="E1716" s="43"/>
      <c r="F1716" s="43"/>
      <c r="G1716" s="43"/>
      <c r="H1716" s="43"/>
      <c r="I1716" s="93"/>
      <c r="J1716" s="42"/>
    </row>
    <row r="1717" spans="3:10" ht="12.75">
      <c r="C1717" s="70"/>
      <c r="D1717" s="43"/>
      <c r="E1717" s="43"/>
      <c r="F1717" s="43"/>
      <c r="G1717" s="43"/>
      <c r="H1717" s="43"/>
      <c r="I1717" s="93"/>
      <c r="J1717" s="42"/>
    </row>
    <row r="1718" spans="3:10" ht="12.75">
      <c r="C1718" s="70"/>
      <c r="D1718" s="43"/>
      <c r="E1718" s="43"/>
      <c r="F1718" s="43"/>
      <c r="G1718" s="43"/>
      <c r="H1718" s="43"/>
      <c r="I1718" s="93"/>
      <c r="J1718" s="42"/>
    </row>
    <row r="1719" spans="3:10" ht="12.75">
      <c r="C1719" s="70"/>
      <c r="D1719" s="43"/>
      <c r="E1719" s="43"/>
      <c r="F1719" s="43"/>
      <c r="G1719" s="43"/>
      <c r="H1719" s="43"/>
      <c r="I1719" s="93"/>
      <c r="J1719" s="42"/>
    </row>
    <row r="1720" spans="3:10" ht="12.75">
      <c r="C1720" s="70"/>
      <c r="D1720" s="43"/>
      <c r="E1720" s="43"/>
      <c r="F1720" s="43"/>
      <c r="G1720" s="43"/>
      <c r="H1720" s="43"/>
      <c r="I1720" s="93"/>
      <c r="J1720" s="42"/>
    </row>
    <row r="1721" spans="3:10" ht="12.75">
      <c r="C1721" s="70"/>
      <c r="D1721" s="43"/>
      <c r="E1721" s="43"/>
      <c r="F1721" s="43"/>
      <c r="G1721" s="43"/>
      <c r="H1721" s="43"/>
      <c r="I1721" s="93"/>
      <c r="J1721" s="42"/>
    </row>
    <row r="1722" spans="3:10" ht="12.75">
      <c r="C1722" s="70"/>
      <c r="D1722" s="43"/>
      <c r="E1722" s="43"/>
      <c r="F1722" s="43"/>
      <c r="G1722" s="43"/>
      <c r="H1722" s="43"/>
      <c r="I1722" s="93"/>
      <c r="J1722" s="42"/>
    </row>
    <row r="1723" spans="3:10" ht="12.75">
      <c r="C1723" s="70"/>
      <c r="D1723" s="43"/>
      <c r="E1723" s="43"/>
      <c r="F1723" s="43"/>
      <c r="G1723" s="43"/>
      <c r="H1723" s="43"/>
      <c r="I1723" s="93"/>
      <c r="J1723" s="42"/>
    </row>
    <row r="1724" spans="3:10" ht="12.75">
      <c r="C1724" s="70"/>
      <c r="D1724" s="43"/>
      <c r="E1724" s="43"/>
      <c r="F1724" s="43"/>
      <c r="G1724" s="43"/>
      <c r="H1724" s="43"/>
      <c r="I1724" s="93"/>
      <c r="J1724" s="42"/>
    </row>
    <row r="1725" spans="3:10" ht="12.75">
      <c r="C1725" s="70"/>
      <c r="D1725" s="43"/>
      <c r="E1725" s="43"/>
      <c r="F1725" s="43"/>
      <c r="G1725" s="43"/>
      <c r="H1725" s="43"/>
      <c r="I1725" s="93"/>
      <c r="J1725" s="42"/>
    </row>
    <row r="1726" spans="3:10" ht="12.75">
      <c r="C1726" s="70"/>
      <c r="D1726" s="43"/>
      <c r="E1726" s="43"/>
      <c r="F1726" s="43"/>
      <c r="G1726" s="43"/>
      <c r="H1726" s="43"/>
      <c r="I1726" s="93"/>
      <c r="J1726" s="42"/>
    </row>
    <row r="1727" spans="3:10" ht="12.75">
      <c r="C1727" s="70"/>
      <c r="D1727" s="43"/>
      <c r="E1727" s="43"/>
      <c r="F1727" s="43"/>
      <c r="G1727" s="43"/>
      <c r="H1727" s="43"/>
      <c r="I1727" s="93"/>
      <c r="J1727" s="42"/>
    </row>
    <row r="1728" spans="3:10" ht="12.75">
      <c r="C1728" s="70"/>
      <c r="D1728" s="43"/>
      <c r="E1728" s="43"/>
      <c r="F1728" s="43"/>
      <c r="G1728" s="43"/>
      <c r="H1728" s="43"/>
      <c r="I1728" s="93"/>
      <c r="J1728" s="42"/>
    </row>
    <row r="1729" spans="3:10" ht="12.75">
      <c r="C1729" s="70"/>
      <c r="D1729" s="43"/>
      <c r="E1729" s="43"/>
      <c r="F1729" s="43"/>
      <c r="G1729" s="43"/>
      <c r="H1729" s="43"/>
      <c r="I1729" s="93"/>
      <c r="J1729" s="42"/>
    </row>
    <row r="1730" spans="3:10" ht="12.75">
      <c r="C1730" s="70"/>
      <c r="D1730" s="43"/>
      <c r="E1730" s="43"/>
      <c r="F1730" s="43"/>
      <c r="G1730" s="43"/>
      <c r="H1730" s="43"/>
      <c r="I1730" s="93"/>
      <c r="J1730" s="42"/>
    </row>
    <row r="1731" spans="3:10" ht="12.75">
      <c r="C1731" s="70"/>
      <c r="D1731" s="43"/>
      <c r="E1731" s="43"/>
      <c r="F1731" s="43"/>
      <c r="G1731" s="43"/>
      <c r="H1731" s="43"/>
      <c r="I1731" s="93"/>
      <c r="J1731" s="42"/>
    </row>
    <row r="1732" spans="3:10" ht="12.75">
      <c r="C1732" s="70"/>
      <c r="D1732" s="43"/>
      <c r="E1732" s="43"/>
      <c r="F1732" s="43"/>
      <c r="G1732" s="43"/>
      <c r="H1732" s="43"/>
      <c r="I1732" s="93"/>
      <c r="J1732" s="42"/>
    </row>
    <row r="1733" spans="3:10" ht="12.75">
      <c r="C1733" s="70"/>
      <c r="D1733" s="43"/>
      <c r="E1733" s="43"/>
      <c r="F1733" s="43"/>
      <c r="G1733" s="43"/>
      <c r="H1733" s="43"/>
      <c r="I1733" s="93"/>
      <c r="J1733" s="42"/>
    </row>
    <row r="1734" spans="3:10" ht="12.75">
      <c r="C1734" s="70"/>
      <c r="D1734" s="43"/>
      <c r="E1734" s="43"/>
      <c r="F1734" s="43"/>
      <c r="G1734" s="43"/>
      <c r="H1734" s="43"/>
      <c r="I1734" s="93"/>
      <c r="J1734" s="42"/>
    </row>
    <row r="1735" spans="3:10" ht="12.75">
      <c r="C1735" s="70"/>
      <c r="D1735" s="43"/>
      <c r="E1735" s="43"/>
      <c r="F1735" s="43"/>
      <c r="G1735" s="43"/>
      <c r="H1735" s="43"/>
      <c r="I1735" s="93"/>
      <c r="J1735" s="42"/>
    </row>
    <row r="1736" spans="3:10" ht="12.75">
      <c r="C1736" s="70"/>
      <c r="D1736" s="43"/>
      <c r="E1736" s="43"/>
      <c r="F1736" s="43"/>
      <c r="G1736" s="43"/>
      <c r="H1736" s="43"/>
      <c r="I1736" s="93"/>
      <c r="J1736" s="42"/>
    </row>
    <row r="1737" spans="3:10" ht="12.75">
      <c r="C1737" s="70"/>
      <c r="D1737" s="43"/>
      <c r="E1737" s="43"/>
      <c r="F1737" s="43"/>
      <c r="G1737" s="43"/>
      <c r="H1737" s="43"/>
      <c r="I1737" s="93"/>
      <c r="J1737" s="42"/>
    </row>
    <row r="1738" spans="3:10" ht="12.75">
      <c r="C1738" s="70"/>
      <c r="D1738" s="43"/>
      <c r="E1738" s="43"/>
      <c r="F1738" s="43"/>
      <c r="G1738" s="43"/>
      <c r="H1738" s="43"/>
      <c r="I1738" s="93"/>
      <c r="J1738" s="42"/>
    </row>
    <row r="1739" spans="3:10" ht="12.75">
      <c r="C1739" s="70"/>
      <c r="D1739" s="43"/>
      <c r="E1739" s="43"/>
      <c r="F1739" s="43"/>
      <c r="G1739" s="43"/>
      <c r="H1739" s="43"/>
      <c r="I1739" s="93"/>
      <c r="J1739" s="42"/>
    </row>
    <row r="1740" spans="3:10" ht="12.75">
      <c r="C1740" s="70"/>
      <c r="D1740" s="43"/>
      <c r="E1740" s="43"/>
      <c r="F1740" s="43"/>
      <c r="G1740" s="43"/>
      <c r="H1740" s="43"/>
      <c r="I1740" s="93"/>
      <c r="J1740" s="42"/>
    </row>
    <row r="1741" spans="3:10" ht="12.75">
      <c r="C1741" s="70"/>
      <c r="D1741" s="43"/>
      <c r="E1741" s="43"/>
      <c r="F1741" s="43"/>
      <c r="G1741" s="43"/>
      <c r="H1741" s="43"/>
      <c r="I1741" s="93"/>
      <c r="J1741" s="42"/>
    </row>
    <row r="1742" spans="3:10" ht="12.75">
      <c r="C1742" s="70"/>
      <c r="D1742" s="43"/>
      <c r="E1742" s="43"/>
      <c r="F1742" s="43"/>
      <c r="G1742" s="43"/>
      <c r="H1742" s="43"/>
      <c r="I1742" s="93"/>
      <c r="J1742" s="42"/>
    </row>
    <row r="1743" spans="3:10" ht="12.75">
      <c r="C1743" s="70"/>
      <c r="D1743" s="43"/>
      <c r="E1743" s="43"/>
      <c r="F1743" s="43"/>
      <c r="G1743" s="43"/>
      <c r="H1743" s="43"/>
      <c r="I1743" s="93"/>
      <c r="J1743" s="42"/>
    </row>
    <row r="1744" spans="3:10" ht="12.75">
      <c r="C1744" s="70"/>
      <c r="D1744" s="43"/>
      <c r="E1744" s="43"/>
      <c r="F1744" s="43"/>
      <c r="G1744" s="43"/>
      <c r="H1744" s="43"/>
      <c r="I1744" s="93"/>
      <c r="J1744" s="42"/>
    </row>
    <row r="1745" spans="3:10" ht="12.75">
      <c r="C1745" s="70"/>
      <c r="D1745" s="43"/>
      <c r="E1745" s="43"/>
      <c r="F1745" s="43"/>
      <c r="G1745" s="43"/>
      <c r="H1745" s="43"/>
      <c r="I1745" s="93"/>
      <c r="J1745" s="42"/>
    </row>
    <row r="1746" spans="3:10" ht="12.75">
      <c r="C1746" s="70"/>
      <c r="D1746" s="43"/>
      <c r="E1746" s="43"/>
      <c r="F1746" s="43"/>
      <c r="G1746" s="43"/>
      <c r="H1746" s="43"/>
      <c r="I1746" s="93"/>
      <c r="J1746" s="42"/>
    </row>
    <row r="1747" spans="3:10" ht="12.75">
      <c r="C1747" s="70"/>
      <c r="D1747" s="43"/>
      <c r="E1747" s="43"/>
      <c r="F1747" s="43"/>
      <c r="G1747" s="43"/>
      <c r="H1747" s="43"/>
      <c r="I1747" s="93"/>
      <c r="J1747" s="42"/>
    </row>
    <row r="1748" spans="3:10" ht="12.75">
      <c r="C1748" s="70"/>
      <c r="D1748" s="43"/>
      <c r="E1748" s="43"/>
      <c r="F1748" s="43"/>
      <c r="G1748" s="43"/>
      <c r="H1748" s="43"/>
      <c r="I1748" s="93"/>
      <c r="J1748" s="42"/>
    </row>
    <row r="1749" spans="3:10" ht="12.75">
      <c r="C1749" s="70"/>
      <c r="D1749" s="43"/>
      <c r="E1749" s="43"/>
      <c r="F1749" s="43"/>
      <c r="G1749" s="43"/>
      <c r="H1749" s="43"/>
      <c r="I1749" s="93"/>
      <c r="J1749" s="42"/>
    </row>
    <row r="1750" spans="3:10" ht="12.75">
      <c r="C1750" s="70"/>
      <c r="D1750" s="43"/>
      <c r="E1750" s="43"/>
      <c r="F1750" s="43"/>
      <c r="G1750" s="43"/>
      <c r="H1750" s="43"/>
      <c r="I1750" s="93"/>
      <c r="J1750" s="42"/>
    </row>
    <row r="1751" spans="3:10" ht="12.75">
      <c r="C1751" s="70"/>
      <c r="D1751" s="43"/>
      <c r="E1751" s="43"/>
      <c r="F1751" s="43"/>
      <c r="G1751" s="43"/>
      <c r="H1751" s="43"/>
      <c r="I1751" s="93"/>
      <c r="J1751" s="42"/>
    </row>
    <row r="1752" spans="3:10" ht="12.75">
      <c r="C1752" s="70"/>
      <c r="D1752" s="43"/>
      <c r="E1752" s="43"/>
      <c r="F1752" s="43"/>
      <c r="G1752" s="43"/>
      <c r="H1752" s="43"/>
      <c r="I1752" s="93"/>
      <c r="J1752" s="42"/>
    </row>
    <row r="1753" spans="3:10" ht="12.75">
      <c r="C1753" s="70"/>
      <c r="D1753" s="43"/>
      <c r="E1753" s="43"/>
      <c r="F1753" s="43"/>
      <c r="G1753" s="43"/>
      <c r="H1753" s="43"/>
      <c r="I1753" s="93"/>
      <c r="J1753" s="42"/>
    </row>
    <row r="1754" spans="3:10" ht="12.75">
      <c r="C1754" s="70"/>
      <c r="D1754" s="43"/>
      <c r="E1754" s="43"/>
      <c r="F1754" s="43"/>
      <c r="G1754" s="43"/>
      <c r="H1754" s="43"/>
      <c r="I1754" s="93"/>
      <c r="J1754" s="42"/>
    </row>
    <row r="1755" spans="3:10" ht="12.75">
      <c r="C1755" s="70"/>
      <c r="D1755" s="43"/>
      <c r="E1755" s="43"/>
      <c r="F1755" s="43"/>
      <c r="G1755" s="43"/>
      <c r="H1755" s="43"/>
      <c r="I1755" s="93"/>
      <c r="J1755" s="42"/>
    </row>
    <row r="1756" spans="3:10" ht="12.75">
      <c r="C1756" s="70"/>
      <c r="D1756" s="43"/>
      <c r="E1756" s="43"/>
      <c r="F1756" s="43"/>
      <c r="G1756" s="43"/>
      <c r="H1756" s="43"/>
      <c r="I1756" s="93"/>
      <c r="J1756" s="42"/>
    </row>
    <row r="1757" spans="3:10" ht="12.75">
      <c r="C1757" s="70"/>
      <c r="D1757" s="43"/>
      <c r="E1757" s="43"/>
      <c r="F1757" s="43"/>
      <c r="G1757" s="43"/>
      <c r="H1757" s="43"/>
      <c r="I1757" s="93"/>
      <c r="J1757" s="42"/>
    </row>
    <row r="1758" spans="3:10" ht="12.75">
      <c r="C1758" s="70"/>
      <c r="D1758" s="43"/>
      <c r="E1758" s="43"/>
      <c r="F1758" s="43"/>
      <c r="G1758" s="43"/>
      <c r="H1758" s="43"/>
      <c r="I1758" s="93"/>
      <c r="J1758" s="42"/>
    </row>
    <row r="1759" spans="3:10" ht="12.75">
      <c r="C1759" s="70"/>
      <c r="D1759" s="43"/>
      <c r="E1759" s="43"/>
      <c r="F1759" s="43"/>
      <c r="G1759" s="43"/>
      <c r="H1759" s="43"/>
      <c r="I1759" s="93"/>
      <c r="J1759" s="42"/>
    </row>
    <row r="1760" spans="3:10" ht="12.75">
      <c r="C1760" s="70"/>
      <c r="D1760" s="43"/>
      <c r="E1760" s="43"/>
      <c r="F1760" s="43"/>
      <c r="G1760" s="43"/>
      <c r="H1760" s="43"/>
      <c r="I1760" s="93"/>
      <c r="J1760" s="42"/>
    </row>
    <row r="1761" spans="3:10" ht="12.75">
      <c r="C1761" s="70"/>
      <c r="D1761" s="43"/>
      <c r="E1761" s="43"/>
      <c r="F1761" s="43"/>
      <c r="G1761" s="43"/>
      <c r="H1761" s="43"/>
      <c r="I1761" s="93"/>
      <c r="J1761" s="42"/>
    </row>
    <row r="1762" spans="3:10" ht="12.75">
      <c r="C1762" s="70"/>
      <c r="D1762" s="43"/>
      <c r="E1762" s="43"/>
      <c r="F1762" s="43"/>
      <c r="G1762" s="43"/>
      <c r="H1762" s="43"/>
      <c r="I1762" s="93"/>
      <c r="J1762" s="42"/>
    </row>
    <row r="1763" spans="3:10" ht="12.75">
      <c r="C1763" s="70"/>
      <c r="D1763" s="43"/>
      <c r="E1763" s="43"/>
      <c r="F1763" s="43"/>
      <c r="G1763" s="43"/>
      <c r="H1763" s="43"/>
      <c r="I1763" s="93"/>
      <c r="J1763" s="42"/>
    </row>
    <row r="1764" spans="3:10" ht="12.75">
      <c r="C1764" s="70"/>
      <c r="D1764" s="43"/>
      <c r="E1764" s="43"/>
      <c r="F1764" s="43"/>
      <c r="G1764" s="43"/>
      <c r="H1764" s="43"/>
      <c r="I1764" s="93"/>
      <c r="J1764" s="42"/>
    </row>
    <row r="1765" spans="3:10" ht="12.75">
      <c r="C1765" s="70"/>
      <c r="D1765" s="43"/>
      <c r="E1765" s="43"/>
      <c r="F1765" s="43"/>
      <c r="G1765" s="43"/>
      <c r="H1765" s="43"/>
      <c r="I1765" s="93"/>
      <c r="J1765" s="42"/>
    </row>
    <row r="1766" spans="3:10" ht="12.75">
      <c r="C1766" s="70"/>
      <c r="D1766" s="43"/>
      <c r="E1766" s="43"/>
      <c r="F1766" s="43"/>
      <c r="G1766" s="43"/>
      <c r="H1766" s="43"/>
      <c r="I1766" s="93"/>
      <c r="J1766" s="42"/>
    </row>
    <row r="1767" spans="3:10" ht="12.75">
      <c r="C1767" s="70"/>
      <c r="D1767" s="43"/>
      <c r="E1767" s="43"/>
      <c r="F1767" s="43"/>
      <c r="G1767" s="43"/>
      <c r="H1767" s="43"/>
      <c r="I1767" s="93"/>
      <c r="J1767" s="42"/>
    </row>
    <row r="1768" spans="3:10" ht="12.75">
      <c r="C1768" s="70"/>
      <c r="D1768" s="43"/>
      <c r="E1768" s="43"/>
      <c r="F1768" s="43"/>
      <c r="G1768" s="43"/>
      <c r="H1768" s="43"/>
      <c r="I1768" s="93"/>
      <c r="J1768" s="42"/>
    </row>
    <row r="1769" spans="3:10" ht="12.75">
      <c r="C1769" s="70"/>
      <c r="D1769" s="43"/>
      <c r="E1769" s="43"/>
      <c r="F1769" s="43"/>
      <c r="G1769" s="43"/>
      <c r="H1769" s="43"/>
      <c r="I1769" s="93"/>
      <c r="J1769" s="42"/>
    </row>
    <row r="1770" spans="3:10" ht="12.75">
      <c r="C1770" s="70"/>
      <c r="D1770" s="43"/>
      <c r="E1770" s="43"/>
      <c r="F1770" s="43"/>
      <c r="G1770" s="43"/>
      <c r="H1770" s="43"/>
      <c r="I1770" s="93"/>
      <c r="J1770" s="42"/>
    </row>
    <row r="1771" spans="3:10" ht="12.75">
      <c r="C1771" s="70"/>
      <c r="D1771" s="43"/>
      <c r="E1771" s="43"/>
      <c r="F1771" s="43"/>
      <c r="G1771" s="43"/>
      <c r="H1771" s="43"/>
      <c r="I1771" s="93"/>
      <c r="J1771" s="42"/>
    </row>
    <row r="1772" spans="3:10" ht="12.75">
      <c r="C1772" s="70"/>
      <c r="D1772" s="43"/>
      <c r="E1772" s="43"/>
      <c r="F1772" s="43"/>
      <c r="G1772" s="43"/>
      <c r="H1772" s="43"/>
      <c r="I1772" s="93"/>
      <c r="J1772" s="42"/>
    </row>
    <row r="1773" spans="3:10" ht="12.75">
      <c r="C1773" s="70"/>
      <c r="D1773" s="43"/>
      <c r="E1773" s="43"/>
      <c r="F1773" s="43"/>
      <c r="G1773" s="43"/>
      <c r="H1773" s="43"/>
      <c r="I1773" s="93"/>
      <c r="J1773" s="42"/>
    </row>
    <row r="1774" spans="3:10" ht="12.75">
      <c r="C1774" s="70"/>
      <c r="D1774" s="43"/>
      <c r="E1774" s="43"/>
      <c r="F1774" s="43"/>
      <c r="G1774" s="43"/>
      <c r="H1774" s="43"/>
      <c r="I1774" s="93"/>
      <c r="J1774" s="42"/>
    </row>
    <row r="1775" spans="3:10" ht="12.75">
      <c r="C1775" s="70"/>
      <c r="D1775" s="43"/>
      <c r="E1775" s="43"/>
      <c r="F1775" s="43"/>
      <c r="G1775" s="43"/>
      <c r="H1775" s="43"/>
      <c r="I1775" s="93"/>
      <c r="J1775" s="42"/>
    </row>
    <row r="1776" spans="3:10" ht="12.75">
      <c r="C1776" s="70"/>
      <c r="D1776" s="43"/>
      <c r="E1776" s="43"/>
      <c r="F1776" s="43"/>
      <c r="G1776" s="43"/>
      <c r="H1776" s="43"/>
      <c r="I1776" s="93"/>
      <c r="J1776" s="42"/>
    </row>
    <row r="1777" spans="3:10" ht="12.75">
      <c r="C1777" s="70"/>
      <c r="D1777" s="43"/>
      <c r="E1777" s="43"/>
      <c r="F1777" s="43"/>
      <c r="G1777" s="43"/>
      <c r="H1777" s="43"/>
      <c r="I1777" s="93"/>
      <c r="J1777" s="42"/>
    </row>
    <row r="1778" spans="3:10" ht="12.75">
      <c r="C1778" s="70"/>
      <c r="D1778" s="43"/>
      <c r="E1778" s="43"/>
      <c r="F1778" s="43"/>
      <c r="G1778" s="43"/>
      <c r="H1778" s="43"/>
      <c r="I1778" s="93"/>
      <c r="J1778" s="42"/>
    </row>
    <row r="1779" spans="3:10" ht="12.75">
      <c r="C1779" s="70"/>
      <c r="D1779" s="43"/>
      <c r="E1779" s="43"/>
      <c r="F1779" s="43"/>
      <c r="G1779" s="43"/>
      <c r="H1779" s="43"/>
      <c r="I1779" s="93"/>
      <c r="J1779" s="42"/>
    </row>
    <row r="1780" spans="3:10" ht="12.75">
      <c r="C1780" s="70"/>
      <c r="D1780" s="43"/>
      <c r="E1780" s="43"/>
      <c r="F1780" s="43"/>
      <c r="G1780" s="43"/>
      <c r="H1780" s="43"/>
      <c r="I1780" s="93"/>
      <c r="J1780" s="42"/>
    </row>
    <row r="1781" spans="3:10" ht="12.75">
      <c r="C1781" s="70"/>
      <c r="D1781" s="43"/>
      <c r="E1781" s="43"/>
      <c r="F1781" s="43"/>
      <c r="G1781" s="43"/>
      <c r="H1781" s="43"/>
      <c r="I1781" s="93"/>
      <c r="J1781" s="42"/>
    </row>
    <row r="1782" spans="3:10" ht="12.75">
      <c r="C1782" s="70"/>
      <c r="D1782" s="43"/>
      <c r="E1782" s="43"/>
      <c r="F1782" s="43"/>
      <c r="G1782" s="43"/>
      <c r="H1782" s="43"/>
      <c r="I1782" s="93"/>
      <c r="J1782" s="42"/>
    </row>
    <row r="1783" spans="3:10" ht="12.75">
      <c r="C1783" s="70"/>
      <c r="D1783" s="43"/>
      <c r="E1783" s="43"/>
      <c r="F1783" s="43"/>
      <c r="G1783" s="43"/>
      <c r="H1783" s="43"/>
      <c r="I1783" s="93"/>
      <c r="J1783" s="42"/>
    </row>
    <row r="1784" spans="3:10" ht="12.75">
      <c r="C1784" s="70"/>
      <c r="D1784" s="43"/>
      <c r="E1784" s="43"/>
      <c r="F1784" s="43"/>
      <c r="G1784" s="43"/>
      <c r="H1784" s="43"/>
      <c r="I1784" s="93"/>
      <c r="J1784" s="42"/>
    </row>
    <row r="1785" spans="3:10" ht="12.75">
      <c r="C1785" s="70"/>
      <c r="D1785" s="43"/>
      <c r="E1785" s="43"/>
      <c r="F1785" s="43"/>
      <c r="G1785" s="43"/>
      <c r="H1785" s="43"/>
      <c r="I1785" s="93"/>
      <c r="J1785" s="42"/>
    </row>
    <row r="1786" spans="3:10" ht="12.75">
      <c r="C1786" s="70"/>
      <c r="D1786" s="43"/>
      <c r="E1786" s="43"/>
      <c r="F1786" s="43"/>
      <c r="G1786" s="43"/>
      <c r="H1786" s="43"/>
      <c r="I1786" s="93"/>
      <c r="J1786" s="42"/>
    </row>
    <row r="1787" spans="3:10" ht="12.75">
      <c r="C1787" s="70"/>
      <c r="D1787" s="43"/>
      <c r="E1787" s="43"/>
      <c r="F1787" s="43"/>
      <c r="G1787" s="43"/>
      <c r="H1787" s="43"/>
      <c r="I1787" s="93"/>
      <c r="J1787" s="42"/>
    </row>
    <row r="1788" spans="3:10" ht="12.75">
      <c r="C1788" s="70"/>
      <c r="D1788" s="43"/>
      <c r="E1788" s="43"/>
      <c r="F1788" s="43"/>
      <c r="G1788" s="43"/>
      <c r="H1788" s="43"/>
      <c r="I1788" s="93"/>
      <c r="J1788" s="42"/>
    </row>
    <row r="1789" spans="3:10" ht="12.75">
      <c r="C1789" s="70"/>
      <c r="D1789" s="43"/>
      <c r="E1789" s="43"/>
      <c r="F1789" s="43"/>
      <c r="G1789" s="43"/>
      <c r="H1789" s="43"/>
      <c r="I1789" s="93"/>
      <c r="J1789" s="42"/>
    </row>
    <row r="1790" spans="3:10" ht="12.75">
      <c r="C1790" s="70"/>
      <c r="D1790" s="43"/>
      <c r="E1790" s="43"/>
      <c r="F1790" s="43"/>
      <c r="G1790" s="43"/>
      <c r="H1790" s="43"/>
      <c r="I1790" s="93"/>
      <c r="J1790" s="42"/>
    </row>
    <row r="1791" spans="3:10" ht="12.75">
      <c r="C1791" s="70"/>
      <c r="D1791" s="43"/>
      <c r="E1791" s="43"/>
      <c r="F1791" s="43"/>
      <c r="G1791" s="43"/>
      <c r="H1791" s="43"/>
      <c r="I1791" s="93"/>
      <c r="J1791" s="42"/>
    </row>
    <row r="1792" spans="3:10" ht="12.75">
      <c r="C1792" s="70"/>
      <c r="D1792" s="43"/>
      <c r="E1792" s="43"/>
      <c r="F1792" s="43"/>
      <c r="G1792" s="43"/>
      <c r="H1792" s="43"/>
      <c r="I1792" s="93"/>
      <c r="J1792" s="42"/>
    </row>
    <row r="1793" spans="3:10" ht="12.75">
      <c r="C1793" s="70"/>
      <c r="D1793" s="43"/>
      <c r="E1793" s="43"/>
      <c r="F1793" s="43"/>
      <c r="G1793" s="43"/>
      <c r="H1793" s="43"/>
      <c r="I1793" s="93"/>
      <c r="J1793" s="42"/>
    </row>
    <row r="1794" spans="3:10" ht="12.75">
      <c r="C1794" s="70"/>
      <c r="D1794" s="43"/>
      <c r="E1794" s="43"/>
      <c r="F1794" s="43"/>
      <c r="G1794" s="43"/>
      <c r="H1794" s="43"/>
      <c r="I1794" s="93"/>
      <c r="J1794" s="42"/>
    </row>
    <row r="1795" spans="3:10" ht="12.75">
      <c r="C1795" s="70"/>
      <c r="D1795" s="43"/>
      <c r="E1795" s="43"/>
      <c r="F1795" s="43"/>
      <c r="G1795" s="43"/>
      <c r="H1795" s="43"/>
      <c r="I1795" s="93"/>
      <c r="J1795" s="42"/>
    </row>
    <row r="1796" spans="3:10" ht="12.75">
      <c r="C1796" s="70"/>
      <c r="D1796" s="43"/>
      <c r="E1796" s="43"/>
      <c r="F1796" s="43"/>
      <c r="G1796" s="43"/>
      <c r="H1796" s="43"/>
      <c r="I1796" s="93"/>
      <c r="J1796" s="42"/>
    </row>
    <row r="1797" spans="3:10" ht="12.75">
      <c r="C1797" s="70"/>
      <c r="D1797" s="43"/>
      <c r="E1797" s="43"/>
      <c r="F1797" s="43"/>
      <c r="G1797" s="43"/>
      <c r="H1797" s="43"/>
      <c r="I1797" s="93"/>
      <c r="J1797" s="42"/>
    </row>
    <row r="1798" spans="3:10" ht="12.75">
      <c r="C1798" s="70"/>
      <c r="D1798" s="43"/>
      <c r="E1798" s="43"/>
      <c r="F1798" s="43"/>
      <c r="G1798" s="43"/>
      <c r="H1798" s="43"/>
      <c r="I1798" s="93"/>
      <c r="J1798" s="42"/>
    </row>
    <row r="1799" spans="3:10" ht="12.75">
      <c r="C1799" s="70"/>
      <c r="D1799" s="43"/>
      <c r="E1799" s="43"/>
      <c r="F1799" s="43"/>
      <c r="G1799" s="43"/>
      <c r="H1799" s="43"/>
      <c r="I1799" s="93"/>
      <c r="J1799" s="42"/>
    </row>
    <row r="1800" spans="3:10" ht="12.75">
      <c r="C1800" s="70"/>
      <c r="D1800" s="43"/>
      <c r="E1800" s="43"/>
      <c r="F1800" s="43"/>
      <c r="G1800" s="43"/>
      <c r="H1800" s="43"/>
      <c r="I1800" s="93"/>
      <c r="J1800" s="42"/>
    </row>
    <row r="1801" spans="3:10" ht="12.75">
      <c r="C1801" s="70"/>
      <c r="D1801" s="43"/>
      <c r="E1801" s="43"/>
      <c r="F1801" s="43"/>
      <c r="G1801" s="43"/>
      <c r="H1801" s="43"/>
      <c r="I1801" s="93"/>
      <c r="J1801" s="42"/>
    </row>
    <row r="1802" spans="3:10" ht="12.75">
      <c r="C1802" s="70"/>
      <c r="D1802" s="43"/>
      <c r="E1802" s="43"/>
      <c r="F1802" s="43"/>
      <c r="G1802" s="43"/>
      <c r="H1802" s="43"/>
      <c r="I1802" s="93"/>
      <c r="J1802" s="42"/>
    </row>
    <row r="1803" spans="3:10" ht="12.75">
      <c r="C1803" s="70"/>
      <c r="D1803" s="43"/>
      <c r="E1803" s="43"/>
      <c r="F1803" s="43"/>
      <c r="G1803" s="43"/>
      <c r="H1803" s="43"/>
      <c r="I1803" s="93"/>
      <c r="J1803" s="42"/>
    </row>
    <row r="1804" spans="3:10" ht="12.75">
      <c r="C1804" s="70"/>
      <c r="D1804" s="43"/>
      <c r="E1804" s="43"/>
      <c r="F1804" s="43"/>
      <c r="G1804" s="43"/>
      <c r="H1804" s="43"/>
      <c r="I1804" s="93"/>
      <c r="J1804" s="42"/>
    </row>
    <row r="1805" spans="3:10" ht="12.75">
      <c r="C1805" s="70"/>
      <c r="D1805" s="43"/>
      <c r="E1805" s="43"/>
      <c r="F1805" s="43"/>
      <c r="G1805" s="43"/>
      <c r="H1805" s="43"/>
      <c r="I1805" s="93"/>
      <c r="J1805" s="42"/>
    </row>
    <row r="1806" spans="3:10" ht="12.75">
      <c r="C1806" s="70"/>
      <c r="D1806" s="43"/>
      <c r="E1806" s="43"/>
      <c r="F1806" s="43"/>
      <c r="G1806" s="43"/>
      <c r="H1806" s="43"/>
      <c r="I1806" s="93"/>
      <c r="J1806" s="42"/>
    </row>
    <row r="1807" spans="3:10" ht="12.75">
      <c r="C1807" s="70"/>
      <c r="D1807" s="43"/>
      <c r="E1807" s="43"/>
      <c r="F1807" s="43"/>
      <c r="G1807" s="43"/>
      <c r="H1807" s="43"/>
      <c r="I1807" s="93"/>
      <c r="J1807" s="42"/>
    </row>
    <row r="1808" spans="3:10" ht="12.75">
      <c r="C1808" s="70"/>
      <c r="D1808" s="43"/>
      <c r="E1808" s="43"/>
      <c r="F1808" s="43"/>
      <c r="G1808" s="43"/>
      <c r="H1808" s="43"/>
      <c r="I1808" s="93"/>
      <c r="J1808" s="42"/>
    </row>
    <row r="1809" spans="3:10" ht="12.75">
      <c r="C1809" s="70"/>
      <c r="D1809" s="43"/>
      <c r="E1809" s="43"/>
      <c r="F1809" s="43"/>
      <c r="G1809" s="43"/>
      <c r="H1809" s="43"/>
      <c r="I1809" s="93"/>
      <c r="J1809" s="42"/>
    </row>
    <row r="1810" spans="3:10" ht="12.75">
      <c r="C1810" s="70"/>
      <c r="D1810" s="43"/>
      <c r="E1810" s="43"/>
      <c r="F1810" s="43"/>
      <c r="G1810" s="43"/>
      <c r="H1810" s="43"/>
      <c r="I1810" s="93"/>
      <c r="J1810" s="42"/>
    </row>
    <row r="1811" spans="3:10" ht="12.75">
      <c r="C1811" s="70"/>
      <c r="D1811" s="43"/>
      <c r="E1811" s="43"/>
      <c r="F1811" s="43"/>
      <c r="G1811" s="43"/>
      <c r="H1811" s="43"/>
      <c r="I1811" s="93"/>
      <c r="J1811" s="42"/>
    </row>
    <row r="1812" spans="3:10" ht="12.75">
      <c r="C1812" s="70"/>
      <c r="D1812" s="43"/>
      <c r="E1812" s="43"/>
      <c r="F1812" s="43"/>
      <c r="G1812" s="43"/>
      <c r="H1812" s="43"/>
      <c r="I1812" s="93"/>
      <c r="J1812" s="42"/>
    </row>
    <row r="1813" spans="3:10" ht="12.75">
      <c r="C1813" s="70"/>
      <c r="D1813" s="43"/>
      <c r="E1813" s="43"/>
      <c r="F1813" s="43"/>
      <c r="G1813" s="43"/>
      <c r="H1813" s="43"/>
      <c r="I1813" s="93"/>
      <c r="J1813" s="42"/>
    </row>
    <row r="1814" spans="3:10" ht="12.75">
      <c r="C1814" s="70"/>
      <c r="D1814" s="43"/>
      <c r="E1814" s="43"/>
      <c r="F1814" s="43"/>
      <c r="G1814" s="43"/>
      <c r="H1814" s="43"/>
      <c r="I1814" s="93"/>
      <c r="J1814" s="42"/>
    </row>
    <row r="1815" spans="3:10" ht="12.75">
      <c r="C1815" s="70"/>
      <c r="D1815" s="43"/>
      <c r="E1815" s="43"/>
      <c r="F1815" s="43"/>
      <c r="G1815" s="43"/>
      <c r="H1815" s="43"/>
      <c r="I1815" s="93"/>
      <c r="J1815" s="42"/>
    </row>
    <row r="1816" spans="3:10" ht="12.75">
      <c r="C1816" s="70"/>
      <c r="D1816" s="43"/>
      <c r="E1816" s="43"/>
      <c r="F1816" s="43"/>
      <c r="G1816" s="43"/>
      <c r="H1816" s="43"/>
      <c r="I1816" s="93"/>
      <c r="J1816" s="42"/>
    </row>
    <row r="1817" spans="3:10" ht="12.75">
      <c r="C1817" s="70"/>
      <c r="D1817" s="43"/>
      <c r="E1817" s="43"/>
      <c r="F1817" s="43"/>
      <c r="G1817" s="43"/>
      <c r="H1817" s="43"/>
      <c r="I1817" s="93"/>
      <c r="J1817" s="42"/>
    </row>
    <row r="1818" spans="3:10" ht="12.75">
      <c r="C1818" s="70"/>
      <c r="D1818" s="43"/>
      <c r="E1818" s="43"/>
      <c r="F1818" s="43"/>
      <c r="G1818" s="43"/>
      <c r="H1818" s="43"/>
      <c r="I1818" s="93"/>
      <c r="J1818" s="42"/>
    </row>
    <row r="1819" spans="3:10" ht="12.75">
      <c r="C1819" s="70"/>
      <c r="D1819" s="43"/>
      <c r="E1819" s="43"/>
      <c r="F1819" s="43"/>
      <c r="G1819" s="43"/>
      <c r="H1819" s="43"/>
      <c r="I1819" s="93"/>
      <c r="J1819" s="42"/>
    </row>
    <row r="1820" spans="3:10" ht="12.75">
      <c r="C1820" s="70"/>
      <c r="D1820" s="43"/>
      <c r="E1820" s="43"/>
      <c r="F1820" s="43"/>
      <c r="G1820" s="43"/>
      <c r="H1820" s="43"/>
      <c r="I1820" s="93"/>
      <c r="J1820" s="42"/>
    </row>
    <row r="1821" spans="3:10" ht="12.75">
      <c r="C1821" s="70"/>
      <c r="D1821" s="43"/>
      <c r="E1821" s="43"/>
      <c r="F1821" s="43"/>
      <c r="G1821" s="43"/>
      <c r="H1821" s="43"/>
      <c r="I1821" s="93"/>
      <c r="J1821" s="42"/>
    </row>
    <row r="1822" spans="3:10" ht="12.75">
      <c r="C1822" s="70"/>
      <c r="D1822" s="43"/>
      <c r="E1822" s="43"/>
      <c r="F1822" s="43"/>
      <c r="G1822" s="43"/>
      <c r="H1822" s="43"/>
      <c r="I1822" s="93"/>
      <c r="J1822" s="42"/>
    </row>
    <row r="1823" spans="3:10" ht="12.75">
      <c r="C1823" s="70"/>
      <c r="D1823" s="43"/>
      <c r="E1823" s="43"/>
      <c r="F1823" s="43"/>
      <c r="G1823" s="43"/>
      <c r="H1823" s="43"/>
      <c r="I1823" s="93"/>
      <c r="J1823" s="42"/>
    </row>
    <row r="1824" spans="3:10" ht="12.75">
      <c r="C1824" s="70"/>
      <c r="D1824" s="43"/>
      <c r="E1824" s="43"/>
      <c r="F1824" s="43"/>
      <c r="G1824" s="43"/>
      <c r="H1824" s="43"/>
      <c r="I1824" s="93"/>
      <c r="J1824" s="42"/>
    </row>
    <row r="1825" spans="3:10" ht="12.75">
      <c r="C1825" s="70"/>
      <c r="D1825" s="43"/>
      <c r="E1825" s="43"/>
      <c r="F1825" s="43"/>
      <c r="G1825" s="43"/>
      <c r="H1825" s="43"/>
      <c r="I1825" s="93"/>
      <c r="J1825" s="42"/>
    </row>
    <row r="1826" spans="3:10" ht="12.75">
      <c r="C1826" s="70"/>
      <c r="D1826" s="43"/>
      <c r="E1826" s="43"/>
      <c r="F1826" s="43"/>
      <c r="G1826" s="43"/>
      <c r="H1826" s="43"/>
      <c r="I1826" s="93"/>
      <c r="J1826" s="42"/>
    </row>
    <row r="1827" spans="3:10" ht="12.75">
      <c r="C1827" s="70"/>
      <c r="D1827" s="43"/>
      <c r="E1827" s="43"/>
      <c r="F1827" s="43"/>
      <c r="G1827" s="43"/>
      <c r="H1827" s="43"/>
      <c r="I1827" s="93"/>
      <c r="J1827" s="42"/>
    </row>
    <row r="1828" spans="3:10" ht="12.75">
      <c r="C1828" s="70"/>
      <c r="D1828" s="43"/>
      <c r="E1828" s="43"/>
      <c r="F1828" s="43"/>
      <c r="G1828" s="43"/>
      <c r="H1828" s="43"/>
      <c r="I1828" s="93"/>
      <c r="J1828" s="42"/>
    </row>
    <row r="1829" spans="3:10" ht="12.75">
      <c r="C1829" s="70"/>
      <c r="D1829" s="43"/>
      <c r="E1829" s="43"/>
      <c r="F1829" s="43"/>
      <c r="G1829" s="43"/>
      <c r="H1829" s="43"/>
      <c r="I1829" s="93"/>
      <c r="J1829" s="42"/>
    </row>
    <row r="1830" spans="3:10" ht="12.75">
      <c r="C1830" s="70"/>
      <c r="D1830" s="43"/>
      <c r="E1830" s="43"/>
      <c r="F1830" s="43"/>
      <c r="G1830" s="43"/>
      <c r="H1830" s="43"/>
      <c r="I1830" s="93"/>
      <c r="J1830" s="42"/>
    </row>
    <row r="1831" spans="3:10" ht="12.75">
      <c r="C1831" s="70"/>
      <c r="D1831" s="43"/>
      <c r="E1831" s="43"/>
      <c r="F1831" s="43"/>
      <c r="G1831" s="43"/>
      <c r="H1831" s="43"/>
      <c r="I1831" s="93"/>
      <c r="J1831" s="42"/>
    </row>
    <row r="1832" spans="3:10" ht="12.75">
      <c r="C1832" s="70"/>
      <c r="D1832" s="43"/>
      <c r="E1832" s="43"/>
      <c r="F1832" s="43"/>
      <c r="G1832" s="43"/>
      <c r="H1832" s="43"/>
      <c r="I1832" s="93"/>
      <c r="J1832" s="42"/>
    </row>
    <row r="1833" spans="3:10" ht="12.75">
      <c r="C1833" s="70"/>
      <c r="D1833" s="43"/>
      <c r="E1833" s="43"/>
      <c r="F1833" s="43"/>
      <c r="G1833" s="43"/>
      <c r="H1833" s="43"/>
      <c r="I1833" s="93"/>
      <c r="J1833" s="42"/>
    </row>
    <row r="1834" spans="3:10" ht="12.75">
      <c r="C1834" s="70"/>
      <c r="D1834" s="43"/>
      <c r="E1834" s="43"/>
      <c r="F1834" s="43"/>
      <c r="G1834" s="43"/>
      <c r="H1834" s="43"/>
      <c r="I1834" s="93"/>
      <c r="J1834" s="42"/>
    </row>
    <row r="1835" spans="3:10" ht="12.75">
      <c r="C1835" s="70"/>
      <c r="D1835" s="43"/>
      <c r="E1835" s="43"/>
      <c r="F1835" s="43"/>
      <c r="G1835" s="43"/>
      <c r="H1835" s="43"/>
      <c r="I1835" s="93"/>
      <c r="J1835" s="42"/>
    </row>
    <row r="1836" spans="3:10" ht="12.75">
      <c r="C1836" s="70"/>
      <c r="D1836" s="43"/>
      <c r="E1836" s="43"/>
      <c r="F1836" s="43"/>
      <c r="G1836" s="43"/>
      <c r="H1836" s="43"/>
      <c r="I1836" s="93"/>
      <c r="J1836" s="42"/>
    </row>
    <row r="1837" spans="3:10" ht="12.75">
      <c r="C1837" s="70"/>
      <c r="D1837" s="43"/>
      <c r="E1837" s="43"/>
      <c r="F1837" s="43"/>
      <c r="G1837" s="43"/>
      <c r="H1837" s="43"/>
      <c r="I1837" s="93"/>
      <c r="J1837" s="42"/>
    </row>
    <row r="1838" spans="3:10" ht="12.75">
      <c r="C1838" s="70"/>
      <c r="D1838" s="43"/>
      <c r="E1838" s="43"/>
      <c r="F1838" s="43"/>
      <c r="G1838" s="43"/>
      <c r="H1838" s="43"/>
      <c r="I1838" s="93"/>
      <c r="J1838" s="42"/>
    </row>
    <row r="1839" spans="3:10" ht="12.75">
      <c r="C1839" s="70"/>
      <c r="D1839" s="43"/>
      <c r="E1839" s="43"/>
      <c r="F1839" s="43"/>
      <c r="G1839" s="43"/>
      <c r="H1839" s="43"/>
      <c r="I1839" s="93"/>
      <c r="J1839" s="42"/>
    </row>
    <row r="1840" spans="3:10" ht="12.75">
      <c r="C1840" s="70"/>
      <c r="D1840" s="43"/>
      <c r="E1840" s="43"/>
      <c r="F1840" s="43"/>
      <c r="G1840" s="43"/>
      <c r="H1840" s="43"/>
      <c r="I1840" s="93"/>
      <c r="J1840" s="42"/>
    </row>
    <row r="1841" spans="3:10" ht="12.75">
      <c r="C1841" s="70"/>
      <c r="D1841" s="43"/>
      <c r="E1841" s="43"/>
      <c r="F1841" s="43"/>
      <c r="G1841" s="43"/>
      <c r="H1841" s="43"/>
      <c r="I1841" s="93"/>
      <c r="J1841" s="42"/>
    </row>
    <row r="1842" spans="3:10" ht="12.75">
      <c r="C1842" s="70"/>
      <c r="D1842" s="43"/>
      <c r="E1842" s="43"/>
      <c r="F1842" s="43"/>
      <c r="G1842" s="43"/>
      <c r="H1842" s="43"/>
      <c r="I1842" s="93"/>
      <c r="J1842" s="42"/>
    </row>
    <row r="1843" spans="3:10" ht="12.75">
      <c r="C1843" s="70"/>
      <c r="D1843" s="43"/>
      <c r="E1843" s="43"/>
      <c r="F1843" s="43"/>
      <c r="G1843" s="43"/>
      <c r="H1843" s="43"/>
      <c r="I1843" s="93"/>
      <c r="J1843" s="42"/>
    </row>
    <row r="1844" spans="3:10" ht="12.75">
      <c r="C1844" s="70"/>
      <c r="D1844" s="43"/>
      <c r="E1844" s="43"/>
      <c r="F1844" s="43"/>
      <c r="G1844" s="43"/>
      <c r="H1844" s="43"/>
      <c r="I1844" s="93"/>
      <c r="J1844" s="42"/>
    </row>
    <row r="1845" spans="3:10" ht="12.75">
      <c r="C1845" s="70"/>
      <c r="D1845" s="43"/>
      <c r="E1845" s="43"/>
      <c r="F1845" s="43"/>
      <c r="G1845" s="43"/>
      <c r="H1845" s="43"/>
      <c r="I1845" s="93"/>
      <c r="J1845" s="42"/>
    </row>
    <row r="1846" spans="3:10" ht="12.75">
      <c r="C1846" s="70"/>
      <c r="D1846" s="43"/>
      <c r="E1846" s="43"/>
      <c r="F1846" s="43"/>
      <c r="G1846" s="43"/>
      <c r="H1846" s="43"/>
      <c r="I1846" s="93"/>
      <c r="J1846" s="42"/>
    </row>
    <row r="1847" spans="3:10" ht="12.75">
      <c r="C1847" s="70"/>
      <c r="D1847" s="43"/>
      <c r="E1847" s="43"/>
      <c r="F1847" s="43"/>
      <c r="G1847" s="43"/>
      <c r="H1847" s="43"/>
      <c r="I1847" s="93"/>
      <c r="J1847" s="42"/>
    </row>
    <row r="1848" spans="3:10" ht="12.75">
      <c r="C1848" s="70"/>
      <c r="D1848" s="43"/>
      <c r="E1848" s="43"/>
      <c r="F1848" s="43"/>
      <c r="G1848" s="43"/>
      <c r="H1848" s="43"/>
      <c r="I1848" s="93"/>
      <c r="J1848" s="42"/>
    </row>
    <row r="1849" spans="3:10" ht="12.75">
      <c r="C1849" s="70"/>
      <c r="D1849" s="43"/>
      <c r="E1849" s="43"/>
      <c r="F1849" s="43"/>
      <c r="G1849" s="43"/>
      <c r="H1849" s="43"/>
      <c r="I1849" s="93"/>
      <c r="J1849" s="42"/>
    </row>
    <row r="1850" spans="3:10" ht="12.75">
      <c r="C1850" s="70"/>
      <c r="D1850" s="43"/>
      <c r="E1850" s="43"/>
      <c r="F1850" s="43"/>
      <c r="G1850" s="43"/>
      <c r="H1850" s="43"/>
      <c r="I1850" s="93"/>
      <c r="J1850" s="42"/>
    </row>
    <row r="1851" spans="3:10" ht="12.75">
      <c r="C1851" s="70"/>
      <c r="D1851" s="43"/>
      <c r="E1851" s="43"/>
      <c r="F1851" s="43"/>
      <c r="G1851" s="43"/>
      <c r="H1851" s="43"/>
      <c r="I1851" s="93"/>
      <c r="J1851" s="42"/>
    </row>
    <row r="1852" spans="3:10" ht="12.75">
      <c r="C1852" s="70"/>
      <c r="D1852" s="43"/>
      <c r="E1852" s="43"/>
      <c r="F1852" s="43"/>
      <c r="G1852" s="43"/>
      <c r="H1852" s="43"/>
      <c r="I1852" s="93"/>
      <c r="J1852" s="42"/>
    </row>
    <row r="1853" spans="3:10" ht="12.75">
      <c r="C1853" s="70"/>
      <c r="D1853" s="43"/>
      <c r="E1853" s="43"/>
      <c r="F1853" s="43"/>
      <c r="G1853" s="43"/>
      <c r="H1853" s="43"/>
      <c r="I1853" s="93"/>
      <c r="J1853" s="42"/>
    </row>
    <row r="1854" spans="3:10" ht="12.75">
      <c r="C1854" s="70"/>
      <c r="D1854" s="43"/>
      <c r="E1854" s="43"/>
      <c r="F1854" s="43"/>
      <c r="G1854" s="43"/>
      <c r="H1854" s="43"/>
      <c r="I1854" s="93"/>
      <c r="J1854" s="42"/>
    </row>
    <row r="1855" spans="3:10" ht="12.75">
      <c r="C1855" s="70"/>
      <c r="D1855" s="43"/>
      <c r="E1855" s="43"/>
      <c r="F1855" s="43"/>
      <c r="G1855" s="43"/>
      <c r="H1855" s="43"/>
      <c r="I1855" s="93"/>
      <c r="J1855" s="42"/>
    </row>
    <row r="1856" spans="3:10" ht="12.75">
      <c r="C1856" s="70"/>
      <c r="D1856" s="43"/>
      <c r="E1856" s="43"/>
      <c r="F1856" s="43"/>
      <c r="G1856" s="43"/>
      <c r="H1856" s="43"/>
      <c r="I1856" s="93"/>
      <c r="J1856" s="42"/>
    </row>
    <row r="1857" spans="3:10" ht="12.75">
      <c r="C1857" s="70"/>
      <c r="D1857" s="43"/>
      <c r="E1857" s="43"/>
      <c r="F1857" s="43"/>
      <c r="G1857" s="43"/>
      <c r="H1857" s="43"/>
      <c r="I1857" s="93"/>
      <c r="J1857" s="42"/>
    </row>
    <row r="1858" spans="3:10" ht="12.75">
      <c r="C1858" s="70"/>
      <c r="D1858" s="43"/>
      <c r="E1858" s="43"/>
      <c r="F1858" s="43"/>
      <c r="G1858" s="43"/>
      <c r="H1858" s="43"/>
      <c r="I1858" s="93"/>
      <c r="J1858" s="42"/>
    </row>
    <row r="1859" spans="3:10" ht="12.75">
      <c r="C1859" s="70"/>
      <c r="D1859" s="43"/>
      <c r="E1859" s="43"/>
      <c r="F1859" s="43"/>
      <c r="G1859" s="43"/>
      <c r="H1859" s="43"/>
      <c r="I1859" s="93"/>
      <c r="J1859" s="42"/>
    </row>
    <row r="1860" spans="3:10" ht="12.75">
      <c r="C1860" s="70"/>
      <c r="D1860" s="43"/>
      <c r="E1860" s="43"/>
      <c r="F1860" s="43"/>
      <c r="G1860" s="43"/>
      <c r="H1860" s="43"/>
      <c r="I1860" s="93"/>
      <c r="J1860" s="42"/>
    </row>
    <row r="1861" spans="3:10" ht="12.75">
      <c r="C1861" s="70"/>
      <c r="D1861" s="43"/>
      <c r="E1861" s="43"/>
      <c r="F1861" s="43"/>
      <c r="G1861" s="43"/>
      <c r="H1861" s="43"/>
      <c r="I1861" s="93"/>
      <c r="J1861" s="42"/>
    </row>
    <row r="1862" spans="3:10" ht="12.75">
      <c r="C1862" s="70"/>
      <c r="D1862" s="43"/>
      <c r="E1862" s="43"/>
      <c r="F1862" s="43"/>
      <c r="G1862" s="43"/>
      <c r="H1862" s="43"/>
      <c r="I1862" s="93"/>
      <c r="J1862" s="42"/>
    </row>
    <row r="1863" spans="3:10" ht="12.75">
      <c r="C1863" s="70"/>
      <c r="D1863" s="43"/>
      <c r="E1863" s="43"/>
      <c r="F1863" s="43"/>
      <c r="G1863" s="43"/>
      <c r="H1863" s="43"/>
      <c r="I1863" s="93"/>
      <c r="J1863" s="42"/>
    </row>
    <row r="1864" spans="3:10" ht="12.75">
      <c r="C1864" s="70"/>
      <c r="D1864" s="43"/>
      <c r="E1864" s="43"/>
      <c r="F1864" s="43"/>
      <c r="G1864" s="43"/>
      <c r="H1864" s="43"/>
      <c r="I1864" s="93"/>
      <c r="J1864" s="42"/>
    </row>
    <row r="1865" spans="3:10" ht="12.75">
      <c r="C1865" s="70"/>
      <c r="D1865" s="43"/>
      <c r="E1865" s="43"/>
      <c r="F1865" s="43"/>
      <c r="G1865" s="43"/>
      <c r="H1865" s="43"/>
      <c r="I1865" s="93"/>
      <c r="J1865" s="42"/>
    </row>
    <row r="1866" spans="3:10" ht="12.75">
      <c r="C1866" s="70"/>
      <c r="D1866" s="43"/>
      <c r="E1866" s="43"/>
      <c r="F1866" s="43"/>
      <c r="G1866" s="43"/>
      <c r="H1866" s="43"/>
      <c r="I1866" s="93"/>
      <c r="J1866" s="42"/>
    </row>
    <row r="1867" spans="3:10" ht="12.75">
      <c r="C1867" s="70"/>
      <c r="D1867" s="43"/>
      <c r="E1867" s="43"/>
      <c r="F1867" s="43"/>
      <c r="G1867" s="43"/>
      <c r="H1867" s="43"/>
      <c r="I1867" s="93"/>
      <c r="J1867" s="42"/>
    </row>
    <row r="1868" spans="3:10" ht="12.75">
      <c r="C1868" s="70"/>
      <c r="D1868" s="43"/>
      <c r="E1868" s="43"/>
      <c r="F1868" s="43"/>
      <c r="G1868" s="43"/>
      <c r="H1868" s="43"/>
      <c r="I1868" s="93"/>
      <c r="J1868" s="42"/>
    </row>
    <row r="1869" spans="3:10" ht="12.75">
      <c r="C1869" s="70"/>
      <c r="D1869" s="43"/>
      <c r="E1869" s="43"/>
      <c r="F1869" s="43"/>
      <c r="G1869" s="43"/>
      <c r="H1869" s="43"/>
      <c r="I1869" s="93"/>
      <c r="J1869" s="42"/>
    </row>
    <row r="1870" spans="3:10" ht="12.75">
      <c r="C1870" s="70"/>
      <c r="D1870" s="43"/>
      <c r="E1870" s="43"/>
      <c r="F1870" s="43"/>
      <c r="G1870" s="43"/>
      <c r="H1870" s="43"/>
      <c r="I1870" s="93"/>
      <c r="J1870" s="42"/>
    </row>
    <row r="1871" spans="3:10" ht="12.75">
      <c r="C1871" s="70"/>
      <c r="D1871" s="43"/>
      <c r="E1871" s="43"/>
      <c r="F1871" s="43"/>
      <c r="G1871" s="43"/>
      <c r="H1871" s="43"/>
      <c r="I1871" s="93"/>
      <c r="J1871" s="42"/>
    </row>
    <row r="1872" spans="3:10" ht="12.75">
      <c r="C1872" s="70"/>
      <c r="D1872" s="43"/>
      <c r="E1872" s="43"/>
      <c r="F1872" s="43"/>
      <c r="G1872" s="43"/>
      <c r="H1872" s="43"/>
      <c r="I1872" s="93"/>
      <c r="J1872" s="42"/>
    </row>
    <row r="1873" spans="3:10" ht="12.75">
      <c r="C1873" s="70"/>
      <c r="D1873" s="43"/>
      <c r="E1873" s="43"/>
      <c r="F1873" s="43"/>
      <c r="G1873" s="43"/>
      <c r="H1873" s="43"/>
      <c r="I1873" s="93"/>
      <c r="J1873" s="42"/>
    </row>
    <row r="1874" spans="3:10" ht="12.75">
      <c r="C1874" s="70"/>
      <c r="D1874" s="43"/>
      <c r="E1874" s="43"/>
      <c r="F1874" s="43"/>
      <c r="G1874" s="43"/>
      <c r="H1874" s="43"/>
      <c r="I1874" s="93"/>
      <c r="J1874" s="42"/>
    </row>
    <row r="1875" spans="3:10" ht="12.75">
      <c r="C1875" s="70"/>
      <c r="D1875" s="43"/>
      <c r="E1875" s="43"/>
      <c r="F1875" s="43"/>
      <c r="G1875" s="43"/>
      <c r="H1875" s="43"/>
      <c r="I1875" s="93"/>
      <c r="J1875" s="42"/>
    </row>
    <row r="1876" spans="3:10" ht="12.75">
      <c r="C1876" s="70"/>
      <c r="D1876" s="43"/>
      <c r="E1876" s="43"/>
      <c r="F1876" s="43"/>
      <c r="G1876" s="43"/>
      <c r="H1876" s="43"/>
      <c r="I1876" s="93"/>
      <c r="J1876" s="42"/>
    </row>
    <row r="1877" spans="3:10" ht="12.75">
      <c r="C1877" s="70"/>
      <c r="D1877" s="43"/>
      <c r="E1877" s="43"/>
      <c r="F1877" s="43"/>
      <c r="G1877" s="43"/>
      <c r="H1877" s="43"/>
      <c r="I1877" s="93"/>
      <c r="J1877" s="42"/>
    </row>
    <row r="1878" spans="3:10" ht="12.75">
      <c r="C1878" s="70"/>
      <c r="D1878" s="43"/>
      <c r="E1878" s="43"/>
      <c r="F1878" s="43"/>
      <c r="G1878" s="43"/>
      <c r="H1878" s="43"/>
      <c r="I1878" s="93"/>
      <c r="J1878" s="42"/>
    </row>
    <row r="1879" spans="3:10" ht="12.75">
      <c r="C1879" s="70"/>
      <c r="D1879" s="43"/>
      <c r="E1879" s="43"/>
      <c r="F1879" s="43"/>
      <c r="G1879" s="43"/>
      <c r="H1879" s="43"/>
      <c r="I1879" s="93"/>
      <c r="J1879" s="42"/>
    </row>
    <row r="1880" spans="3:10" ht="12.75">
      <c r="C1880" s="70"/>
      <c r="D1880" s="43"/>
      <c r="E1880" s="43"/>
      <c r="F1880" s="43"/>
      <c r="G1880" s="43"/>
      <c r="H1880" s="43"/>
      <c r="I1880" s="93"/>
      <c r="J1880" s="42"/>
    </row>
    <row r="1881" spans="3:10" ht="12.75">
      <c r="C1881" s="70"/>
      <c r="D1881" s="43"/>
      <c r="E1881" s="43"/>
      <c r="F1881" s="43"/>
      <c r="G1881" s="43"/>
      <c r="H1881" s="43"/>
      <c r="I1881" s="93"/>
      <c r="J1881" s="42"/>
    </row>
    <row r="1882" spans="3:10" ht="12.75">
      <c r="C1882" s="70"/>
      <c r="D1882" s="43"/>
      <c r="E1882" s="43"/>
      <c r="F1882" s="43"/>
      <c r="G1882" s="43"/>
      <c r="H1882" s="43"/>
      <c r="I1882" s="93"/>
      <c r="J1882" s="42"/>
    </row>
    <row r="1883" spans="3:10" ht="12.75">
      <c r="C1883" s="70"/>
      <c r="D1883" s="43"/>
      <c r="E1883" s="43"/>
      <c r="F1883" s="43"/>
      <c r="G1883" s="43"/>
      <c r="H1883" s="43"/>
      <c r="I1883" s="93"/>
      <c r="J1883" s="42"/>
    </row>
    <row r="1884" spans="3:10" ht="12.75">
      <c r="C1884" s="70"/>
      <c r="D1884" s="43"/>
      <c r="E1884" s="43"/>
      <c r="F1884" s="43"/>
      <c r="G1884" s="43"/>
      <c r="H1884" s="43"/>
      <c r="I1884" s="93"/>
      <c r="J1884" s="42"/>
    </row>
    <row r="1885" spans="3:10" ht="12.75">
      <c r="C1885" s="70"/>
      <c r="D1885" s="43"/>
      <c r="E1885" s="43"/>
      <c r="F1885" s="43"/>
      <c r="G1885" s="43"/>
      <c r="H1885" s="43"/>
      <c r="I1885" s="93"/>
      <c r="J1885" s="42"/>
    </row>
    <row r="1886" spans="3:10" ht="12.75">
      <c r="C1886" s="70"/>
      <c r="D1886" s="43"/>
      <c r="E1886" s="43"/>
      <c r="F1886" s="43"/>
      <c r="G1886" s="43"/>
      <c r="H1886" s="43"/>
      <c r="I1886" s="93"/>
      <c r="J1886" s="42"/>
    </row>
    <row r="1887" spans="3:10" ht="12.75">
      <c r="C1887" s="70"/>
      <c r="D1887" s="43"/>
      <c r="E1887" s="43"/>
      <c r="F1887" s="43"/>
      <c r="G1887" s="43"/>
      <c r="H1887" s="43"/>
      <c r="I1887" s="93"/>
      <c r="J1887" s="42"/>
    </row>
    <row r="1888" spans="3:10" ht="12.75">
      <c r="C1888" s="70"/>
      <c r="D1888" s="43"/>
      <c r="E1888" s="43"/>
      <c r="F1888" s="43"/>
      <c r="G1888" s="43"/>
      <c r="H1888" s="43"/>
      <c r="I1888" s="93"/>
      <c r="J1888" s="42"/>
    </row>
    <row r="1889" spans="3:10" ht="12.75">
      <c r="C1889" s="70"/>
      <c r="D1889" s="43"/>
      <c r="E1889" s="43"/>
      <c r="F1889" s="43"/>
      <c r="G1889" s="43"/>
      <c r="H1889" s="43"/>
      <c r="I1889" s="93"/>
      <c r="J1889" s="42"/>
    </row>
    <row r="1890" spans="3:10" ht="12.75">
      <c r="C1890" s="70"/>
      <c r="D1890" s="43"/>
      <c r="E1890" s="43"/>
      <c r="F1890" s="43"/>
      <c r="G1890" s="43"/>
      <c r="H1890" s="43"/>
      <c r="I1890" s="93"/>
      <c r="J1890" s="42"/>
    </row>
    <row r="1891" spans="3:10" ht="12.75">
      <c r="C1891" s="70"/>
      <c r="D1891" s="43"/>
      <c r="E1891" s="43"/>
      <c r="F1891" s="43"/>
      <c r="G1891" s="43"/>
      <c r="H1891" s="43"/>
      <c r="I1891" s="93"/>
      <c r="J1891" s="42"/>
    </row>
    <row r="1892" spans="3:10" ht="12.75">
      <c r="C1892" s="70"/>
      <c r="D1892" s="43"/>
      <c r="E1892" s="43"/>
      <c r="F1892" s="43"/>
      <c r="G1892" s="43"/>
      <c r="H1892" s="43"/>
      <c r="I1892" s="93"/>
      <c r="J1892" s="42"/>
    </row>
    <row r="1893" spans="3:10" ht="12.75">
      <c r="C1893" s="70"/>
      <c r="D1893" s="43"/>
      <c r="E1893" s="43"/>
      <c r="F1893" s="43"/>
      <c r="G1893" s="43"/>
      <c r="H1893" s="43"/>
      <c r="I1893" s="93"/>
      <c r="J1893" s="42"/>
    </row>
    <row r="1894" spans="3:10" ht="12.75">
      <c r="C1894" s="70"/>
      <c r="D1894" s="43"/>
      <c r="E1894" s="43"/>
      <c r="F1894" s="43"/>
      <c r="G1894" s="43"/>
      <c r="H1894" s="43"/>
      <c r="I1894" s="93"/>
      <c r="J1894" s="42"/>
    </row>
    <row r="1895" spans="3:10" ht="12.75">
      <c r="C1895" s="70"/>
      <c r="D1895" s="43"/>
      <c r="E1895" s="43"/>
      <c r="F1895" s="43"/>
      <c r="G1895" s="43"/>
      <c r="H1895" s="43"/>
      <c r="I1895" s="93"/>
      <c r="J1895" s="42"/>
    </row>
    <row r="1896" spans="3:10" ht="12.75">
      <c r="C1896" s="70"/>
      <c r="D1896" s="43"/>
      <c r="E1896" s="43"/>
      <c r="F1896" s="43"/>
      <c r="G1896" s="43"/>
      <c r="H1896" s="43"/>
      <c r="I1896" s="93"/>
      <c r="J1896" s="42"/>
    </row>
    <row r="1897" spans="3:10" ht="12.75">
      <c r="C1897" s="70"/>
      <c r="D1897" s="43"/>
      <c r="E1897" s="43"/>
      <c r="F1897" s="43"/>
      <c r="G1897" s="43"/>
      <c r="H1897" s="43"/>
      <c r="I1897" s="93"/>
      <c r="J1897" s="42"/>
    </row>
    <row r="1898" spans="3:10" ht="12.75">
      <c r="C1898" s="70"/>
      <c r="D1898" s="43"/>
      <c r="E1898" s="43"/>
      <c r="F1898" s="43"/>
      <c r="G1898" s="43"/>
      <c r="H1898" s="43"/>
      <c r="I1898" s="93"/>
      <c r="J1898" s="42"/>
    </row>
    <row r="1899" spans="3:10" ht="12.75">
      <c r="C1899" s="70"/>
      <c r="D1899" s="43"/>
      <c r="E1899" s="43"/>
      <c r="F1899" s="43"/>
      <c r="G1899" s="43"/>
      <c r="H1899" s="43"/>
      <c r="I1899" s="93"/>
      <c r="J1899" s="42"/>
    </row>
    <row r="1900" spans="3:10" ht="12.75">
      <c r="C1900" s="70"/>
      <c r="D1900" s="43"/>
      <c r="E1900" s="43"/>
      <c r="F1900" s="43"/>
      <c r="G1900" s="43"/>
      <c r="H1900" s="43"/>
      <c r="I1900" s="93"/>
      <c r="J1900" s="42"/>
    </row>
    <row r="1901" spans="3:10" ht="12.75">
      <c r="C1901" s="70"/>
      <c r="D1901" s="43"/>
      <c r="E1901" s="43"/>
      <c r="F1901" s="43"/>
      <c r="G1901" s="43"/>
      <c r="H1901" s="43"/>
      <c r="I1901" s="93"/>
      <c r="J1901" s="42"/>
    </row>
    <row r="1902" spans="3:10" ht="12.75">
      <c r="C1902" s="70"/>
      <c r="D1902" s="43"/>
      <c r="E1902" s="43"/>
      <c r="F1902" s="43"/>
      <c r="G1902" s="43"/>
      <c r="H1902" s="43"/>
      <c r="I1902" s="93"/>
      <c r="J1902" s="42"/>
    </row>
    <row r="1903" spans="3:10" ht="12.75">
      <c r="C1903" s="70"/>
      <c r="D1903" s="43"/>
      <c r="E1903" s="43"/>
      <c r="F1903" s="43"/>
      <c r="G1903" s="43"/>
      <c r="H1903" s="43"/>
      <c r="I1903" s="93"/>
      <c r="J1903" s="42"/>
    </row>
    <row r="1904" spans="3:10" ht="12.75">
      <c r="C1904" s="70"/>
      <c r="D1904" s="43"/>
      <c r="E1904" s="43"/>
      <c r="F1904" s="43"/>
      <c r="G1904" s="43"/>
      <c r="H1904" s="43"/>
      <c r="I1904" s="93"/>
      <c r="J1904" s="42"/>
    </row>
    <row r="1905" spans="3:10" ht="12.75">
      <c r="C1905" s="70"/>
      <c r="D1905" s="43"/>
      <c r="E1905" s="43"/>
      <c r="F1905" s="43"/>
      <c r="G1905" s="43"/>
      <c r="H1905" s="43"/>
      <c r="I1905" s="93"/>
      <c r="J1905" s="42"/>
    </row>
    <row r="1906" spans="3:10" ht="12.75">
      <c r="C1906" s="70"/>
      <c r="D1906" s="43"/>
      <c r="E1906" s="43"/>
      <c r="F1906" s="43"/>
      <c r="G1906" s="43"/>
      <c r="H1906" s="43"/>
      <c r="I1906" s="93"/>
      <c r="J1906" s="42"/>
    </row>
    <row r="1907" spans="3:10" ht="12.75">
      <c r="C1907" s="70"/>
      <c r="D1907" s="43"/>
      <c r="E1907" s="43"/>
      <c r="F1907" s="43"/>
      <c r="G1907" s="43"/>
      <c r="H1907" s="43"/>
      <c r="I1907" s="93"/>
      <c r="J1907" s="42"/>
    </row>
    <row r="1908" spans="3:10" ht="12.75">
      <c r="C1908" s="70"/>
      <c r="D1908" s="43"/>
      <c r="E1908" s="43"/>
      <c r="F1908" s="43"/>
      <c r="G1908" s="43"/>
      <c r="H1908" s="43"/>
      <c r="I1908" s="93"/>
      <c r="J1908" s="42"/>
    </row>
    <row r="1909" spans="3:10" ht="12.75">
      <c r="C1909" s="70"/>
      <c r="D1909" s="43"/>
      <c r="E1909" s="43"/>
      <c r="F1909" s="43"/>
      <c r="G1909" s="43"/>
      <c r="H1909" s="43"/>
      <c r="I1909" s="93"/>
      <c r="J1909" s="42"/>
    </row>
    <row r="1910" spans="3:10" ht="12.75">
      <c r="C1910" s="70"/>
      <c r="D1910" s="43"/>
      <c r="E1910" s="43"/>
      <c r="F1910" s="43"/>
      <c r="G1910" s="43"/>
      <c r="H1910" s="43"/>
      <c r="I1910" s="93"/>
      <c r="J1910" s="42"/>
    </row>
    <row r="1911" spans="3:10" ht="12.75">
      <c r="C1911" s="70"/>
      <c r="D1911" s="43"/>
      <c r="E1911" s="43"/>
      <c r="F1911" s="43"/>
      <c r="G1911" s="43"/>
      <c r="H1911" s="43"/>
      <c r="I1911" s="93"/>
      <c r="J1911" s="42"/>
    </row>
    <row r="1912" spans="3:10" ht="12.75">
      <c r="C1912" s="70"/>
      <c r="D1912" s="43"/>
      <c r="E1912" s="43"/>
      <c r="F1912" s="43"/>
      <c r="G1912" s="43"/>
      <c r="H1912" s="43"/>
      <c r="I1912" s="93"/>
      <c r="J1912" s="42"/>
    </row>
    <row r="1913" spans="3:10" ht="12.75">
      <c r="C1913" s="70"/>
      <c r="D1913" s="43"/>
      <c r="E1913" s="43"/>
      <c r="F1913" s="43"/>
      <c r="G1913" s="43"/>
      <c r="H1913" s="43"/>
      <c r="I1913" s="93"/>
      <c r="J1913" s="42"/>
    </row>
    <row r="1914" spans="3:10" ht="12.75">
      <c r="C1914" s="70"/>
      <c r="D1914" s="43"/>
      <c r="E1914" s="43"/>
      <c r="F1914" s="43"/>
      <c r="G1914" s="43"/>
      <c r="H1914" s="43"/>
      <c r="I1914" s="93"/>
      <c r="J1914" s="42"/>
    </row>
    <row r="1915" spans="3:10" ht="12.75">
      <c r="C1915" s="70"/>
      <c r="D1915" s="43"/>
      <c r="E1915" s="43"/>
      <c r="F1915" s="43"/>
      <c r="G1915" s="43"/>
      <c r="H1915" s="43"/>
      <c r="I1915" s="93"/>
      <c r="J1915" s="42"/>
    </row>
    <row r="1916" spans="3:10" ht="12.75">
      <c r="C1916" s="70"/>
      <c r="D1916" s="43"/>
      <c r="E1916" s="43"/>
      <c r="F1916" s="43"/>
      <c r="G1916" s="43"/>
      <c r="H1916" s="43"/>
      <c r="I1916" s="93"/>
      <c r="J1916" s="42"/>
    </row>
    <row r="1917" spans="3:10" ht="12.75">
      <c r="C1917" s="70"/>
      <c r="D1917" s="43"/>
      <c r="E1917" s="43"/>
      <c r="F1917" s="43"/>
      <c r="G1917" s="43"/>
      <c r="H1917" s="43"/>
      <c r="I1917" s="93"/>
      <c r="J1917" s="42"/>
    </row>
    <row r="1918" spans="3:10" ht="12.75">
      <c r="C1918" s="70"/>
      <c r="D1918" s="43"/>
      <c r="E1918" s="43"/>
      <c r="F1918" s="43"/>
      <c r="G1918" s="43"/>
      <c r="H1918" s="43"/>
      <c r="I1918" s="93"/>
      <c r="J1918" s="42"/>
    </row>
    <row r="1919" spans="3:10" ht="12.75">
      <c r="C1919" s="70"/>
      <c r="D1919" s="43"/>
      <c r="E1919" s="43"/>
      <c r="F1919" s="43"/>
      <c r="G1919" s="43"/>
      <c r="H1919" s="43"/>
      <c r="I1919" s="93"/>
      <c r="J1919" s="42"/>
    </row>
    <row r="1920" spans="3:10" ht="12.75">
      <c r="C1920" s="70"/>
      <c r="D1920" s="43"/>
      <c r="E1920" s="43"/>
      <c r="F1920" s="43"/>
      <c r="G1920" s="43"/>
      <c r="H1920" s="43"/>
      <c r="I1920" s="93"/>
      <c r="J1920" s="42"/>
    </row>
    <row r="1921" spans="3:10" ht="12.75">
      <c r="C1921" s="70"/>
      <c r="D1921" s="43"/>
      <c r="E1921" s="43"/>
      <c r="F1921" s="43"/>
      <c r="G1921" s="43"/>
      <c r="H1921" s="43"/>
      <c r="I1921" s="93"/>
      <c r="J1921" s="42"/>
    </row>
    <row r="1922" spans="3:10" ht="12.75">
      <c r="C1922" s="70"/>
      <c r="D1922" s="43"/>
      <c r="E1922" s="43"/>
      <c r="F1922" s="43"/>
      <c r="G1922" s="43"/>
      <c r="H1922" s="43"/>
      <c r="I1922" s="93"/>
      <c r="J1922" s="42"/>
    </row>
    <row r="1923" spans="3:10" ht="12.75">
      <c r="C1923" s="70"/>
      <c r="D1923" s="43"/>
      <c r="E1923" s="43"/>
      <c r="F1923" s="43"/>
      <c r="G1923" s="43"/>
      <c r="H1923" s="43"/>
      <c r="I1923" s="93"/>
      <c r="J1923" s="42"/>
    </row>
    <row r="1924" spans="3:10" ht="12.75">
      <c r="C1924" s="70"/>
      <c r="D1924" s="43"/>
      <c r="E1924" s="43"/>
      <c r="F1924" s="43"/>
      <c r="G1924" s="43"/>
      <c r="H1924" s="43"/>
      <c r="I1924" s="93"/>
      <c r="J1924" s="42"/>
    </row>
    <row r="1925" spans="3:10" ht="12.75">
      <c r="C1925" s="70"/>
      <c r="D1925" s="43"/>
      <c r="E1925" s="43"/>
      <c r="F1925" s="43"/>
      <c r="G1925" s="43"/>
      <c r="H1925" s="43"/>
      <c r="I1925" s="93"/>
      <c r="J1925" s="42"/>
    </row>
    <row r="1926" spans="3:10" ht="12.75">
      <c r="C1926" s="70"/>
      <c r="D1926" s="43"/>
      <c r="E1926" s="43"/>
      <c r="F1926" s="43"/>
      <c r="G1926" s="43"/>
      <c r="H1926" s="43"/>
      <c r="I1926" s="93"/>
      <c r="J1926" s="42"/>
    </row>
    <row r="1927" spans="3:10" ht="12.75">
      <c r="C1927" s="70"/>
      <c r="D1927" s="43"/>
      <c r="E1927" s="43"/>
      <c r="F1927" s="43"/>
      <c r="G1927" s="43"/>
      <c r="H1927" s="43"/>
      <c r="I1927" s="93"/>
      <c r="J1927" s="42"/>
    </row>
    <row r="1928" spans="3:10" ht="12.75">
      <c r="C1928" s="70"/>
      <c r="D1928" s="43"/>
      <c r="E1928" s="43"/>
      <c r="F1928" s="43"/>
      <c r="G1928" s="43"/>
      <c r="H1928" s="43"/>
      <c r="I1928" s="93"/>
      <c r="J1928" s="42"/>
    </row>
    <row r="1929" spans="3:10" ht="12.75">
      <c r="C1929" s="70"/>
      <c r="D1929" s="43"/>
      <c r="E1929" s="43"/>
      <c r="F1929" s="43"/>
      <c r="G1929" s="43"/>
      <c r="H1929" s="43"/>
      <c r="I1929" s="93"/>
      <c r="J1929" s="42"/>
    </row>
    <row r="1930" spans="3:10" ht="12.75">
      <c r="C1930" s="70"/>
      <c r="D1930" s="43"/>
      <c r="E1930" s="43"/>
      <c r="F1930" s="43"/>
      <c r="G1930" s="43"/>
      <c r="H1930" s="43"/>
      <c r="I1930" s="93"/>
      <c r="J1930" s="42"/>
    </row>
    <row r="1931" spans="3:10" ht="12.75">
      <c r="C1931" s="70"/>
      <c r="D1931" s="43"/>
      <c r="E1931" s="43"/>
      <c r="F1931" s="43"/>
      <c r="G1931" s="43"/>
      <c r="H1931" s="43"/>
      <c r="I1931" s="93"/>
      <c r="J1931" s="42"/>
    </row>
    <row r="1932" spans="3:10" ht="12.75">
      <c r="C1932" s="70"/>
      <c r="D1932" s="43"/>
      <c r="E1932" s="43"/>
      <c r="F1932" s="43"/>
      <c r="G1932" s="43"/>
      <c r="H1932" s="43"/>
      <c r="I1932" s="93"/>
      <c r="J1932" s="42"/>
    </row>
    <row r="1933" spans="3:10" ht="12.75">
      <c r="C1933" s="70"/>
      <c r="D1933" s="43"/>
      <c r="E1933" s="43"/>
      <c r="F1933" s="43"/>
      <c r="G1933" s="43"/>
      <c r="H1933" s="43"/>
      <c r="I1933" s="93"/>
      <c r="J1933" s="42"/>
    </row>
    <row r="1934" spans="3:10" ht="12.75">
      <c r="C1934" s="70"/>
      <c r="D1934" s="43"/>
      <c r="E1934" s="43"/>
      <c r="F1934" s="43"/>
      <c r="G1934" s="43"/>
      <c r="H1934" s="43"/>
      <c r="I1934" s="93"/>
      <c r="J1934" s="42"/>
    </row>
    <row r="1935" spans="3:10" ht="12.75">
      <c r="C1935" s="70"/>
      <c r="D1935" s="43"/>
      <c r="E1935" s="43"/>
      <c r="F1935" s="43"/>
      <c r="G1935" s="43"/>
      <c r="H1935" s="43"/>
      <c r="I1935" s="93"/>
      <c r="J1935" s="42"/>
    </row>
    <row r="1936" spans="3:10" ht="12.75">
      <c r="C1936" s="70"/>
      <c r="D1936" s="43"/>
      <c r="E1936" s="43"/>
      <c r="F1936" s="43"/>
      <c r="G1936" s="43"/>
      <c r="H1936" s="43"/>
      <c r="I1936" s="93"/>
      <c r="J1936" s="42"/>
    </row>
    <row r="1937" spans="3:10" ht="12.75">
      <c r="C1937" s="70"/>
      <c r="D1937" s="43"/>
      <c r="E1937" s="43"/>
      <c r="F1937" s="43"/>
      <c r="G1937" s="43"/>
      <c r="H1937" s="43"/>
      <c r="I1937" s="93"/>
      <c r="J1937" s="42"/>
    </row>
    <row r="1938" spans="3:10" ht="12.75">
      <c r="C1938" s="70"/>
      <c r="D1938" s="43"/>
      <c r="E1938" s="43"/>
      <c r="F1938" s="43"/>
      <c r="G1938" s="43"/>
      <c r="H1938" s="43"/>
      <c r="I1938" s="93"/>
      <c r="J1938" s="42"/>
    </row>
    <row r="1939" spans="3:10" ht="12.75">
      <c r="C1939" s="70"/>
      <c r="D1939" s="43"/>
      <c r="E1939" s="43"/>
      <c r="F1939" s="43"/>
      <c r="G1939" s="43"/>
      <c r="H1939" s="43"/>
      <c r="I1939" s="93"/>
      <c r="J1939" s="42"/>
    </row>
    <row r="1940" spans="3:10" ht="12.75">
      <c r="C1940" s="70"/>
      <c r="D1940" s="43"/>
      <c r="E1940" s="43"/>
      <c r="F1940" s="43"/>
      <c r="G1940" s="43"/>
      <c r="H1940" s="43"/>
      <c r="I1940" s="93"/>
      <c r="J1940" s="42"/>
    </row>
    <row r="1941" spans="3:10" ht="12.75">
      <c r="C1941" s="70"/>
      <c r="D1941" s="43"/>
      <c r="E1941" s="43"/>
      <c r="F1941" s="43"/>
      <c r="G1941" s="43"/>
      <c r="H1941" s="43"/>
      <c r="I1941" s="93"/>
      <c r="J1941" s="42"/>
    </row>
    <row r="1942" spans="3:10" ht="12.75">
      <c r="C1942" s="70"/>
      <c r="D1942" s="43"/>
      <c r="E1942" s="43"/>
      <c r="F1942" s="43"/>
      <c r="G1942" s="43"/>
      <c r="H1942" s="43"/>
      <c r="I1942" s="93"/>
      <c r="J1942" s="42"/>
    </row>
    <row r="1943" spans="3:10" ht="12.75">
      <c r="C1943" s="70"/>
      <c r="D1943" s="43"/>
      <c r="E1943" s="43"/>
      <c r="F1943" s="43"/>
      <c r="G1943" s="43"/>
      <c r="H1943" s="43"/>
      <c r="I1943" s="93"/>
      <c r="J1943" s="42"/>
    </row>
    <row r="1944" spans="3:10" ht="12.75">
      <c r="C1944" s="70"/>
      <c r="D1944" s="43"/>
      <c r="E1944" s="43"/>
      <c r="F1944" s="43"/>
      <c r="G1944" s="43"/>
      <c r="H1944" s="43"/>
      <c r="I1944" s="93"/>
      <c r="J1944" s="42"/>
    </row>
    <row r="1945" spans="3:10" ht="12.75">
      <c r="C1945" s="70"/>
      <c r="D1945" s="43"/>
      <c r="E1945" s="43"/>
      <c r="F1945" s="43"/>
      <c r="G1945" s="43"/>
      <c r="H1945" s="43"/>
      <c r="I1945" s="93"/>
      <c r="J1945" s="42"/>
    </row>
    <row r="1946" spans="3:10" ht="12.75">
      <c r="C1946" s="70"/>
      <c r="D1946" s="43"/>
      <c r="E1946" s="43"/>
      <c r="F1946" s="43"/>
      <c r="G1946" s="43"/>
      <c r="H1946" s="43"/>
      <c r="I1946" s="93"/>
      <c r="J1946" s="42"/>
    </row>
    <row r="1947" spans="3:10" ht="12.75">
      <c r="C1947" s="70"/>
      <c r="D1947" s="43"/>
      <c r="E1947" s="43"/>
      <c r="F1947" s="43"/>
      <c r="G1947" s="43"/>
      <c r="H1947" s="43"/>
      <c r="I1947" s="93"/>
      <c r="J1947" s="42"/>
    </row>
    <row r="1948" spans="3:10" ht="12.75">
      <c r="C1948" s="70"/>
      <c r="D1948" s="43"/>
      <c r="E1948" s="43"/>
      <c r="F1948" s="43"/>
      <c r="G1948" s="43"/>
      <c r="H1948" s="43"/>
      <c r="I1948" s="93"/>
      <c r="J1948" s="42"/>
    </row>
    <row r="1949" spans="3:10" ht="12.75">
      <c r="C1949" s="70"/>
      <c r="D1949" s="43"/>
      <c r="E1949" s="43"/>
      <c r="F1949" s="43"/>
      <c r="G1949" s="43"/>
      <c r="H1949" s="43"/>
      <c r="I1949" s="93"/>
      <c r="J1949" s="42"/>
    </row>
    <row r="1950" spans="3:10" ht="12.75">
      <c r="C1950" s="70"/>
      <c r="D1950" s="43"/>
      <c r="E1950" s="43"/>
      <c r="F1950" s="43"/>
      <c r="G1950" s="43"/>
      <c r="H1950" s="43"/>
      <c r="I1950" s="93"/>
      <c r="J1950" s="42"/>
    </row>
    <row r="1951" spans="3:10" ht="12.75">
      <c r="C1951" s="70"/>
      <c r="D1951" s="43"/>
      <c r="E1951" s="43"/>
      <c r="F1951" s="43"/>
      <c r="G1951" s="43"/>
      <c r="H1951" s="43"/>
      <c r="I1951" s="93"/>
      <c r="J1951" s="42"/>
    </row>
    <row r="1952" spans="3:10" ht="12.75">
      <c r="C1952" s="70"/>
      <c r="D1952" s="43"/>
      <c r="E1952" s="43"/>
      <c r="F1952" s="43"/>
      <c r="G1952" s="43"/>
      <c r="H1952" s="43"/>
      <c r="I1952" s="93"/>
      <c r="J1952" s="42"/>
    </row>
    <row r="1953" spans="3:10" ht="12.75">
      <c r="C1953" s="70"/>
      <c r="D1953" s="43"/>
      <c r="E1953" s="43"/>
      <c r="F1953" s="43"/>
      <c r="G1953" s="43"/>
      <c r="H1953" s="43"/>
      <c r="I1953" s="93"/>
      <c r="J1953" s="42"/>
    </row>
    <row r="1954" spans="3:10" ht="12.75">
      <c r="C1954" s="70"/>
      <c r="D1954" s="43"/>
      <c r="E1954" s="43"/>
      <c r="F1954" s="43"/>
      <c r="G1954" s="43"/>
      <c r="H1954" s="43"/>
      <c r="I1954" s="93"/>
      <c r="J1954" s="42"/>
    </row>
    <row r="1955" spans="3:10" ht="12.75">
      <c r="C1955" s="70"/>
      <c r="D1955" s="43"/>
      <c r="E1955" s="43"/>
      <c r="F1955" s="43"/>
      <c r="G1955" s="43"/>
      <c r="H1955" s="43"/>
      <c r="I1955" s="93"/>
      <c r="J1955" s="42"/>
    </row>
    <row r="1956" spans="3:10" ht="12.75">
      <c r="C1956" s="70"/>
      <c r="D1956" s="43"/>
      <c r="E1956" s="43"/>
      <c r="F1956" s="43"/>
      <c r="G1956" s="43"/>
      <c r="H1956" s="43"/>
      <c r="I1956" s="93"/>
      <c r="J1956" s="42"/>
    </row>
    <row r="1957" spans="3:10" ht="12.75">
      <c r="C1957" s="70"/>
      <c r="D1957" s="43"/>
      <c r="E1957" s="43"/>
      <c r="F1957" s="43"/>
      <c r="G1957" s="43"/>
      <c r="H1957" s="43"/>
      <c r="I1957" s="93"/>
      <c r="J1957" s="42"/>
    </row>
    <row r="1958" spans="3:10" ht="12.75">
      <c r="C1958" s="70"/>
      <c r="D1958" s="43"/>
      <c r="E1958" s="43"/>
      <c r="F1958" s="43"/>
      <c r="G1958" s="43"/>
      <c r="H1958" s="43"/>
      <c r="I1958" s="93"/>
      <c r="J1958" s="42"/>
    </row>
    <row r="1959" spans="3:10" ht="12.75">
      <c r="C1959" s="70"/>
      <c r="D1959" s="43"/>
      <c r="E1959" s="43"/>
      <c r="F1959" s="43"/>
      <c r="G1959" s="43"/>
      <c r="H1959" s="43"/>
      <c r="I1959" s="93"/>
      <c r="J1959" s="42"/>
    </row>
    <row r="1960" spans="3:10" ht="12.75">
      <c r="C1960" s="70"/>
      <c r="D1960" s="43"/>
      <c r="E1960" s="43"/>
      <c r="F1960" s="43"/>
      <c r="G1960" s="43"/>
      <c r="H1960" s="43"/>
      <c r="I1960" s="93"/>
      <c r="J1960" s="42"/>
    </row>
    <row r="1961" spans="3:10" ht="12.75">
      <c r="C1961" s="70"/>
      <c r="D1961" s="43"/>
      <c r="E1961" s="43"/>
      <c r="F1961" s="43"/>
      <c r="G1961" s="43"/>
      <c r="H1961" s="43"/>
      <c r="I1961" s="93"/>
      <c r="J1961" s="42"/>
    </row>
    <row r="1962" spans="3:10" ht="12.75">
      <c r="C1962" s="70"/>
      <c r="D1962" s="43"/>
      <c r="E1962" s="43"/>
      <c r="F1962" s="43"/>
      <c r="G1962" s="43"/>
      <c r="H1962" s="43"/>
      <c r="I1962" s="93"/>
      <c r="J1962" s="42"/>
    </row>
    <row r="1963" spans="3:10" ht="12.75">
      <c r="C1963" s="70"/>
      <c r="D1963" s="43"/>
      <c r="E1963" s="43"/>
      <c r="F1963" s="43"/>
      <c r="G1963" s="43"/>
      <c r="H1963" s="43"/>
      <c r="I1963" s="93"/>
      <c r="J1963" s="42"/>
    </row>
    <row r="1964" spans="3:10" ht="12.75">
      <c r="C1964" s="70"/>
      <c r="D1964" s="43"/>
      <c r="E1964" s="43"/>
      <c r="F1964" s="43"/>
      <c r="G1964" s="43"/>
      <c r="H1964" s="43"/>
      <c r="I1964" s="93"/>
      <c r="J1964" s="42"/>
    </row>
    <row r="1965" spans="3:10" ht="12.75">
      <c r="C1965" s="70"/>
      <c r="D1965" s="43"/>
      <c r="E1965" s="43"/>
      <c r="F1965" s="43"/>
      <c r="G1965" s="43"/>
      <c r="H1965" s="43"/>
      <c r="I1965" s="93"/>
      <c r="J1965" s="42"/>
    </row>
    <row r="1966" spans="3:10" ht="12.75">
      <c r="C1966" s="70"/>
      <c r="D1966" s="43"/>
      <c r="E1966" s="43"/>
      <c r="F1966" s="43"/>
      <c r="G1966" s="43"/>
      <c r="H1966" s="43"/>
      <c r="I1966" s="93"/>
      <c r="J1966" s="42"/>
    </row>
    <row r="1967" spans="3:10" ht="12.75">
      <c r="C1967" s="70"/>
      <c r="D1967" s="43"/>
      <c r="E1967" s="43"/>
      <c r="F1967" s="43"/>
      <c r="G1967" s="43"/>
      <c r="H1967" s="43"/>
      <c r="I1967" s="93"/>
      <c r="J1967" s="42"/>
    </row>
    <row r="1968" spans="3:10" ht="12.75">
      <c r="C1968" s="70"/>
      <c r="D1968" s="43"/>
      <c r="E1968" s="43"/>
      <c r="F1968" s="43"/>
      <c r="G1968" s="43"/>
      <c r="H1968" s="43"/>
      <c r="I1968" s="93"/>
      <c r="J1968" s="42"/>
    </row>
    <row r="1969" spans="3:10" ht="12.75">
      <c r="C1969" s="70"/>
      <c r="D1969" s="43"/>
      <c r="E1969" s="43"/>
      <c r="F1969" s="43"/>
      <c r="G1969" s="43"/>
      <c r="H1969" s="43"/>
      <c r="I1969" s="93"/>
      <c r="J1969" s="42"/>
    </row>
    <row r="1970" spans="3:10" ht="12.75">
      <c r="C1970" s="70"/>
      <c r="D1970" s="43"/>
      <c r="E1970" s="43"/>
      <c r="F1970" s="43"/>
      <c r="G1970" s="43"/>
      <c r="H1970" s="43"/>
      <c r="I1970" s="93"/>
      <c r="J1970" s="42"/>
    </row>
    <row r="1971" spans="3:10" ht="12.75">
      <c r="C1971" s="70"/>
      <c r="D1971" s="43"/>
      <c r="E1971" s="43"/>
      <c r="F1971" s="43"/>
      <c r="G1971" s="43"/>
      <c r="H1971" s="43"/>
      <c r="I1971" s="93"/>
      <c r="J1971" s="42"/>
    </row>
    <row r="1972" spans="3:10" ht="12.75">
      <c r="C1972" s="70"/>
      <c r="D1972" s="43"/>
      <c r="E1972" s="43"/>
      <c r="F1972" s="43"/>
      <c r="G1972" s="43"/>
      <c r="H1972" s="43"/>
      <c r="I1972" s="93"/>
      <c r="J1972" s="42"/>
    </row>
    <row r="1973" spans="3:10" ht="12.75">
      <c r="C1973" s="70"/>
      <c r="D1973" s="43"/>
      <c r="E1973" s="43"/>
      <c r="F1973" s="43"/>
      <c r="G1973" s="43"/>
      <c r="H1973" s="43"/>
      <c r="I1973" s="93"/>
      <c r="J1973" s="42"/>
    </row>
    <row r="1974" spans="3:10" ht="12.75">
      <c r="C1974" s="70"/>
      <c r="D1974" s="43"/>
      <c r="E1974" s="43"/>
      <c r="F1974" s="43"/>
      <c r="G1974" s="43"/>
      <c r="H1974" s="43"/>
      <c r="I1974" s="93"/>
      <c r="J1974" s="42"/>
    </row>
    <row r="1975" spans="3:10" ht="12.75">
      <c r="C1975" s="70"/>
      <c r="D1975" s="43"/>
      <c r="E1975" s="43"/>
      <c r="F1975" s="43"/>
      <c r="G1975" s="43"/>
      <c r="H1975" s="43"/>
      <c r="I1975" s="93"/>
      <c r="J1975" s="42"/>
    </row>
    <row r="1976" spans="3:10" ht="12.75">
      <c r="C1976" s="70"/>
      <c r="D1976" s="43"/>
      <c r="E1976" s="43"/>
      <c r="F1976" s="43"/>
      <c r="G1976" s="43"/>
      <c r="H1976" s="43"/>
      <c r="I1976" s="93"/>
      <c r="J1976" s="42"/>
    </row>
    <row r="1977" spans="3:10" ht="12.75">
      <c r="C1977" s="70"/>
      <c r="D1977" s="43"/>
      <c r="E1977" s="43"/>
      <c r="F1977" s="43"/>
      <c r="G1977" s="43"/>
      <c r="H1977" s="43"/>
      <c r="I1977" s="93"/>
      <c r="J1977" s="42"/>
    </row>
    <row r="1978" spans="3:10" ht="12.75">
      <c r="C1978" s="70"/>
      <c r="D1978" s="43"/>
      <c r="E1978" s="43"/>
      <c r="F1978" s="43"/>
      <c r="G1978" s="43"/>
      <c r="H1978" s="43"/>
      <c r="I1978" s="93"/>
      <c r="J1978" s="42"/>
    </row>
    <row r="1979" spans="3:10" ht="12.75">
      <c r="C1979" s="70"/>
      <c r="D1979" s="43"/>
      <c r="E1979" s="43"/>
      <c r="F1979" s="43"/>
      <c r="G1979" s="43"/>
      <c r="H1979" s="43"/>
      <c r="I1979" s="93"/>
      <c r="J1979" s="42"/>
    </row>
    <row r="1980" spans="3:10" ht="12.75">
      <c r="C1980" s="70"/>
      <c r="D1980" s="43"/>
      <c r="E1980" s="43"/>
      <c r="F1980" s="43"/>
      <c r="G1980" s="43"/>
      <c r="H1980" s="43"/>
      <c r="I1980" s="93"/>
      <c r="J1980" s="42"/>
    </row>
    <row r="1981" spans="3:10" ht="12.75">
      <c r="C1981" s="70"/>
      <c r="D1981" s="43"/>
      <c r="E1981" s="43"/>
      <c r="F1981" s="43"/>
      <c r="G1981" s="43"/>
      <c r="H1981" s="43"/>
      <c r="I1981" s="93"/>
      <c r="J1981" s="42"/>
    </row>
    <row r="1982" spans="3:10" ht="12.75">
      <c r="C1982" s="70"/>
      <c r="D1982" s="43"/>
      <c r="E1982" s="43"/>
      <c r="F1982" s="43"/>
      <c r="G1982" s="43"/>
      <c r="H1982" s="43"/>
      <c r="I1982" s="93"/>
      <c r="J1982" s="42"/>
    </row>
    <row r="1983" spans="3:10" ht="12.75">
      <c r="C1983" s="70"/>
      <c r="D1983" s="43"/>
      <c r="E1983" s="43"/>
      <c r="F1983" s="43"/>
      <c r="G1983" s="43"/>
      <c r="H1983" s="43"/>
      <c r="I1983" s="93"/>
      <c r="J1983" s="42"/>
    </row>
    <row r="1984" spans="3:10" ht="12.75">
      <c r="C1984" s="70"/>
      <c r="D1984" s="43"/>
      <c r="E1984" s="43"/>
      <c r="F1984" s="43"/>
      <c r="G1984" s="43"/>
      <c r="H1984" s="43"/>
      <c r="I1984" s="93"/>
      <c r="J1984" s="42"/>
    </row>
    <row r="1985" spans="3:10" ht="12.75">
      <c r="C1985" s="70"/>
      <c r="D1985" s="43"/>
      <c r="E1985" s="43"/>
      <c r="F1985" s="43"/>
      <c r="G1985" s="43"/>
      <c r="H1985" s="43"/>
      <c r="I1985" s="93"/>
      <c r="J1985" s="42"/>
    </row>
    <row r="1986" spans="3:10" ht="12.75">
      <c r="C1986" s="70"/>
      <c r="D1986" s="43"/>
      <c r="E1986" s="43"/>
      <c r="F1986" s="43"/>
      <c r="G1986" s="43"/>
      <c r="H1986" s="43"/>
      <c r="I1986" s="93"/>
      <c r="J1986" s="42"/>
    </row>
    <row r="1987" spans="3:10" ht="12.75">
      <c r="C1987" s="70"/>
      <c r="D1987" s="43"/>
      <c r="E1987" s="43"/>
      <c r="F1987" s="43"/>
      <c r="G1987" s="43"/>
      <c r="H1987" s="43"/>
      <c r="I1987" s="93"/>
      <c r="J1987" s="42"/>
    </row>
    <row r="1988" spans="3:10" ht="12.75">
      <c r="C1988" s="70"/>
      <c r="D1988" s="43"/>
      <c r="E1988" s="43"/>
      <c r="F1988" s="43"/>
      <c r="G1988" s="43"/>
      <c r="H1988" s="43"/>
      <c r="I1988" s="93"/>
      <c r="J1988" s="42"/>
    </row>
    <row r="1989" spans="3:10" ht="12.75">
      <c r="C1989" s="70"/>
      <c r="D1989" s="43"/>
      <c r="E1989" s="43"/>
      <c r="F1989" s="43"/>
      <c r="G1989" s="43"/>
      <c r="H1989" s="43"/>
      <c r="I1989" s="93"/>
      <c r="J1989" s="42"/>
    </row>
    <row r="1990" spans="3:10" ht="12.75">
      <c r="C1990" s="70"/>
      <c r="D1990" s="43"/>
      <c r="E1990" s="43"/>
      <c r="F1990" s="43"/>
      <c r="G1990" s="43"/>
      <c r="H1990" s="43"/>
      <c r="I1990" s="93"/>
      <c r="J1990" s="42"/>
    </row>
    <row r="1991" spans="3:10" ht="12.75">
      <c r="C1991" s="70"/>
      <c r="D1991" s="43"/>
      <c r="E1991" s="43"/>
      <c r="F1991" s="43"/>
      <c r="G1991" s="43"/>
      <c r="H1991" s="43"/>
      <c r="I1991" s="93"/>
      <c r="J1991" s="42"/>
    </row>
    <row r="1992" spans="3:10" ht="12.75">
      <c r="C1992" s="70"/>
      <c r="D1992" s="43"/>
      <c r="E1992" s="43"/>
      <c r="F1992" s="43"/>
      <c r="G1992" s="43"/>
      <c r="H1992" s="43"/>
      <c r="I1992" s="93"/>
      <c r="J1992" s="42"/>
    </row>
    <row r="1993" spans="3:10" ht="12.75">
      <c r="C1993" s="70"/>
      <c r="D1993" s="43"/>
      <c r="E1993" s="43"/>
      <c r="F1993" s="43"/>
      <c r="G1993" s="43"/>
      <c r="H1993" s="43"/>
      <c r="I1993" s="93"/>
      <c r="J1993" s="42"/>
    </row>
    <row r="1994" spans="3:10" ht="12.75">
      <c r="C1994" s="70"/>
      <c r="D1994" s="43"/>
      <c r="E1994" s="43"/>
      <c r="F1994" s="43"/>
      <c r="G1994" s="43"/>
      <c r="H1994" s="43"/>
      <c r="I1994" s="93"/>
      <c r="J1994" s="42"/>
    </row>
    <row r="1995" spans="3:10" ht="12.75">
      <c r="C1995" s="70"/>
      <c r="D1995" s="43"/>
      <c r="E1995" s="43"/>
      <c r="F1995" s="43"/>
      <c r="G1995" s="43"/>
      <c r="H1995" s="43"/>
      <c r="I1995" s="93"/>
      <c r="J1995" s="42"/>
    </row>
    <row r="1996" spans="3:10" ht="12.75">
      <c r="C1996" s="70"/>
      <c r="D1996" s="43"/>
      <c r="E1996" s="43"/>
      <c r="F1996" s="43"/>
      <c r="G1996" s="43"/>
      <c r="H1996" s="43"/>
      <c r="I1996" s="93"/>
      <c r="J1996" s="42"/>
    </row>
    <row r="1997" spans="3:10" ht="12.75">
      <c r="C1997" s="70"/>
      <c r="D1997" s="43"/>
      <c r="E1997" s="43"/>
      <c r="F1997" s="43"/>
      <c r="G1997" s="43"/>
      <c r="H1997" s="43"/>
      <c r="I1997" s="93"/>
      <c r="J1997" s="42"/>
    </row>
    <row r="1998" spans="3:10" ht="12.75">
      <c r="C1998" s="70"/>
      <c r="D1998" s="43"/>
      <c r="E1998" s="43"/>
      <c r="F1998" s="43"/>
      <c r="G1998" s="43"/>
      <c r="H1998" s="43"/>
      <c r="I1998" s="93"/>
      <c r="J1998" s="42"/>
    </row>
    <row r="1999" spans="3:10" ht="12.75">
      <c r="C1999" s="70"/>
      <c r="D1999" s="43"/>
      <c r="E1999" s="43"/>
      <c r="F1999" s="43"/>
      <c r="G1999" s="43"/>
      <c r="H1999" s="43"/>
      <c r="I1999" s="93"/>
      <c r="J1999" s="42"/>
    </row>
    <row r="2000" spans="3:10" ht="12.75">
      <c r="C2000" s="70"/>
      <c r="D2000" s="43"/>
      <c r="E2000" s="43"/>
      <c r="F2000" s="43"/>
      <c r="G2000" s="43"/>
      <c r="H2000" s="43"/>
      <c r="I2000" s="93"/>
      <c r="J2000" s="42"/>
    </row>
    <row r="2001" spans="3:10" ht="12.75">
      <c r="C2001" s="70"/>
      <c r="D2001" s="43"/>
      <c r="E2001" s="43"/>
      <c r="F2001" s="43"/>
      <c r="G2001" s="43"/>
      <c r="H2001" s="43"/>
      <c r="I2001" s="93"/>
      <c r="J2001" s="42"/>
    </row>
  </sheetData>
  <sheetProtection selectLockedCells="1" selectUnlockedCells="1"/>
  <mergeCells count="876">
    <mergeCell ref="D296:H296"/>
    <mergeCell ref="D297:H297"/>
    <mergeCell ref="D298:H298"/>
    <mergeCell ref="D299:H299"/>
    <mergeCell ref="D304:H304"/>
    <mergeCell ref="D300:H300"/>
    <mergeCell ref="D301:H301"/>
    <mergeCell ref="D302:H302"/>
    <mergeCell ref="D303:H303"/>
    <mergeCell ref="D293:H293"/>
    <mergeCell ref="D294:H294"/>
    <mergeCell ref="D295:H295"/>
    <mergeCell ref="A1:I1"/>
    <mergeCell ref="D289:H289"/>
    <mergeCell ref="D290:H290"/>
    <mergeCell ref="D291:H291"/>
    <mergeCell ref="D292:H292"/>
    <mergeCell ref="D285:H285"/>
    <mergeCell ref="D286:H286"/>
    <mergeCell ref="D287:H287"/>
    <mergeCell ref="D288:H288"/>
    <mergeCell ref="D281:H281"/>
    <mergeCell ref="D282:H282"/>
    <mergeCell ref="D283:H283"/>
    <mergeCell ref="D284:H284"/>
    <mergeCell ref="D277:H277"/>
    <mergeCell ref="D278:H278"/>
    <mergeCell ref="D279:H279"/>
    <mergeCell ref="D280:H280"/>
    <mergeCell ref="D273:H273"/>
    <mergeCell ref="D274:H274"/>
    <mergeCell ref="D275:H275"/>
    <mergeCell ref="D276:H276"/>
    <mergeCell ref="D269:H269"/>
    <mergeCell ref="D270:H270"/>
    <mergeCell ref="D271:H271"/>
    <mergeCell ref="D272:H272"/>
    <mergeCell ref="D265:H265"/>
    <mergeCell ref="D266:H266"/>
    <mergeCell ref="D267:H267"/>
    <mergeCell ref="D268:H268"/>
    <mergeCell ref="D261:H261"/>
    <mergeCell ref="D262:H262"/>
    <mergeCell ref="D263:H263"/>
    <mergeCell ref="D264:H264"/>
    <mergeCell ref="D257:H257"/>
    <mergeCell ref="D258:H258"/>
    <mergeCell ref="D259:H259"/>
    <mergeCell ref="D260:H260"/>
    <mergeCell ref="D253:H253"/>
    <mergeCell ref="D254:H254"/>
    <mergeCell ref="D255:H255"/>
    <mergeCell ref="D256:H256"/>
    <mergeCell ref="D249:H249"/>
    <mergeCell ref="D250:H250"/>
    <mergeCell ref="D251:H251"/>
    <mergeCell ref="D252:H252"/>
    <mergeCell ref="D245:H245"/>
    <mergeCell ref="D246:H246"/>
    <mergeCell ref="D247:H247"/>
    <mergeCell ref="D248:H248"/>
    <mergeCell ref="D241:H241"/>
    <mergeCell ref="D242:H242"/>
    <mergeCell ref="D243:H243"/>
    <mergeCell ref="D244:H244"/>
    <mergeCell ref="D237:H237"/>
    <mergeCell ref="D238:H238"/>
    <mergeCell ref="D239:H239"/>
    <mergeCell ref="D240:H240"/>
    <mergeCell ref="D233:H233"/>
    <mergeCell ref="D234:H234"/>
    <mergeCell ref="D235:H235"/>
    <mergeCell ref="D236:H236"/>
    <mergeCell ref="D229:H229"/>
    <mergeCell ref="D230:H230"/>
    <mergeCell ref="D231:H231"/>
    <mergeCell ref="D232:H232"/>
    <mergeCell ref="D225:H225"/>
    <mergeCell ref="D226:H226"/>
    <mergeCell ref="D227:H227"/>
    <mergeCell ref="D228:H228"/>
    <mergeCell ref="D221:H221"/>
    <mergeCell ref="D222:H222"/>
    <mergeCell ref="D223:H223"/>
    <mergeCell ref="D224:H224"/>
    <mergeCell ref="D217:H217"/>
    <mergeCell ref="D218:H218"/>
    <mergeCell ref="D219:H219"/>
    <mergeCell ref="D220:H220"/>
    <mergeCell ref="D213:H213"/>
    <mergeCell ref="D214:H214"/>
    <mergeCell ref="D215:H215"/>
    <mergeCell ref="D216:H216"/>
    <mergeCell ref="D209:H209"/>
    <mergeCell ref="D210:H210"/>
    <mergeCell ref="D211:H211"/>
    <mergeCell ref="D212:H212"/>
    <mergeCell ref="D205:H205"/>
    <mergeCell ref="D206:H206"/>
    <mergeCell ref="D207:H207"/>
    <mergeCell ref="D208:H208"/>
    <mergeCell ref="D201:H201"/>
    <mergeCell ref="D202:H202"/>
    <mergeCell ref="D203:H203"/>
    <mergeCell ref="D204:H204"/>
    <mergeCell ref="D197:H197"/>
    <mergeCell ref="D198:H198"/>
    <mergeCell ref="D199:H199"/>
    <mergeCell ref="D200:H200"/>
    <mergeCell ref="D193:H193"/>
    <mergeCell ref="D194:H194"/>
    <mergeCell ref="D195:H195"/>
    <mergeCell ref="D196:H196"/>
    <mergeCell ref="D189:H189"/>
    <mergeCell ref="D190:H190"/>
    <mergeCell ref="D191:H191"/>
    <mergeCell ref="D192:H192"/>
    <mergeCell ref="D185:H185"/>
    <mergeCell ref="D186:H186"/>
    <mergeCell ref="D187:H187"/>
    <mergeCell ref="D188:H188"/>
    <mergeCell ref="D181:H181"/>
    <mergeCell ref="D182:H182"/>
    <mergeCell ref="D183:H183"/>
    <mergeCell ref="D184:H184"/>
    <mergeCell ref="D177:H177"/>
    <mergeCell ref="D178:H178"/>
    <mergeCell ref="D179:H179"/>
    <mergeCell ref="D180:H180"/>
    <mergeCell ref="D173:H173"/>
    <mergeCell ref="D174:H174"/>
    <mergeCell ref="D175:H175"/>
    <mergeCell ref="D176:H176"/>
    <mergeCell ref="D169:H169"/>
    <mergeCell ref="D170:H170"/>
    <mergeCell ref="D171:H171"/>
    <mergeCell ref="D172:H172"/>
    <mergeCell ref="D165:H165"/>
    <mergeCell ref="D166:H166"/>
    <mergeCell ref="D167:H167"/>
    <mergeCell ref="D168:H168"/>
    <mergeCell ref="D161:H161"/>
    <mergeCell ref="D162:H162"/>
    <mergeCell ref="D163:H163"/>
    <mergeCell ref="D164:H164"/>
    <mergeCell ref="D157:H157"/>
    <mergeCell ref="D158:H158"/>
    <mergeCell ref="D159:H159"/>
    <mergeCell ref="D160:H160"/>
    <mergeCell ref="D153:H153"/>
    <mergeCell ref="D154:H154"/>
    <mergeCell ref="D155:H155"/>
    <mergeCell ref="D156:H156"/>
    <mergeCell ref="D149:H149"/>
    <mergeCell ref="D150:H150"/>
    <mergeCell ref="D151:H151"/>
    <mergeCell ref="D152:H152"/>
    <mergeCell ref="D145:H145"/>
    <mergeCell ref="D146:H146"/>
    <mergeCell ref="D147:H147"/>
    <mergeCell ref="D148:H148"/>
    <mergeCell ref="D141:H141"/>
    <mergeCell ref="D142:H142"/>
    <mergeCell ref="D143:H143"/>
    <mergeCell ref="D144:H144"/>
    <mergeCell ref="D137:H137"/>
    <mergeCell ref="D138:H138"/>
    <mergeCell ref="D139:H139"/>
    <mergeCell ref="D140:H140"/>
    <mergeCell ref="D133:H133"/>
    <mergeCell ref="D134:H134"/>
    <mergeCell ref="D135:H135"/>
    <mergeCell ref="D136:H136"/>
    <mergeCell ref="D129:H129"/>
    <mergeCell ref="D130:H130"/>
    <mergeCell ref="D131:H131"/>
    <mergeCell ref="D132:H132"/>
    <mergeCell ref="D125:H125"/>
    <mergeCell ref="D126:H126"/>
    <mergeCell ref="D127:H127"/>
    <mergeCell ref="D128:H128"/>
    <mergeCell ref="D121:H121"/>
    <mergeCell ref="D122:H122"/>
    <mergeCell ref="D123:H123"/>
    <mergeCell ref="D124:H124"/>
    <mergeCell ref="D117:H117"/>
    <mergeCell ref="D118:H118"/>
    <mergeCell ref="D119:H119"/>
    <mergeCell ref="D120:H120"/>
    <mergeCell ref="D113:H113"/>
    <mergeCell ref="D114:H114"/>
    <mergeCell ref="D115:H115"/>
    <mergeCell ref="D116:H116"/>
    <mergeCell ref="D109:H109"/>
    <mergeCell ref="D110:H110"/>
    <mergeCell ref="D111:H111"/>
    <mergeCell ref="D112:H112"/>
    <mergeCell ref="D105:H105"/>
    <mergeCell ref="D106:H106"/>
    <mergeCell ref="D107:H107"/>
    <mergeCell ref="D108:H108"/>
    <mergeCell ref="D101:H101"/>
    <mergeCell ref="D102:H102"/>
    <mergeCell ref="D103:H103"/>
    <mergeCell ref="D104:H104"/>
    <mergeCell ref="D97:H97"/>
    <mergeCell ref="D98:H98"/>
    <mergeCell ref="D99:H99"/>
    <mergeCell ref="D100:H100"/>
    <mergeCell ref="D93:H93"/>
    <mergeCell ref="D94:H94"/>
    <mergeCell ref="D95:H95"/>
    <mergeCell ref="D96:H96"/>
    <mergeCell ref="D89:H89"/>
    <mergeCell ref="D90:H90"/>
    <mergeCell ref="D91:H91"/>
    <mergeCell ref="D92:H92"/>
    <mergeCell ref="D86:H86"/>
    <mergeCell ref="D87:H87"/>
    <mergeCell ref="D84:H84"/>
    <mergeCell ref="D88:H88"/>
    <mergeCell ref="D81:H81"/>
    <mergeCell ref="D82:H82"/>
    <mergeCell ref="D83:H83"/>
    <mergeCell ref="D85:H85"/>
    <mergeCell ref="D77:H77"/>
    <mergeCell ref="D78:H78"/>
    <mergeCell ref="D79:H79"/>
    <mergeCell ref="D80:H80"/>
    <mergeCell ref="D73:H73"/>
    <mergeCell ref="D74:H74"/>
    <mergeCell ref="D75:H75"/>
    <mergeCell ref="D76:H76"/>
    <mergeCell ref="D69:H69"/>
    <mergeCell ref="D70:H70"/>
    <mergeCell ref="D71:H71"/>
    <mergeCell ref="D72:H72"/>
    <mergeCell ref="D65:H65"/>
    <mergeCell ref="D66:H66"/>
    <mergeCell ref="D67:H67"/>
    <mergeCell ref="D68:H68"/>
    <mergeCell ref="D61:H61"/>
    <mergeCell ref="D62:H62"/>
    <mergeCell ref="D63:H63"/>
    <mergeCell ref="D64:H64"/>
    <mergeCell ref="D57:H57"/>
    <mergeCell ref="D58:H58"/>
    <mergeCell ref="D59:H59"/>
    <mergeCell ref="D60:H60"/>
    <mergeCell ref="D53:H53"/>
    <mergeCell ref="D54:H54"/>
    <mergeCell ref="D55:H55"/>
    <mergeCell ref="D56:H56"/>
    <mergeCell ref="D49:H49"/>
    <mergeCell ref="D50:H50"/>
    <mergeCell ref="D51:H51"/>
    <mergeCell ref="D52:H52"/>
    <mergeCell ref="D45:H45"/>
    <mergeCell ref="D46:H46"/>
    <mergeCell ref="D47:H47"/>
    <mergeCell ref="D48:H48"/>
    <mergeCell ref="D41:H41"/>
    <mergeCell ref="D42:H42"/>
    <mergeCell ref="D43:H43"/>
    <mergeCell ref="D44:H44"/>
    <mergeCell ref="D37:H37"/>
    <mergeCell ref="D38:H38"/>
    <mergeCell ref="D39:H39"/>
    <mergeCell ref="D40:H40"/>
    <mergeCell ref="D33:H33"/>
    <mergeCell ref="D34:H34"/>
    <mergeCell ref="D35:H35"/>
    <mergeCell ref="D36:H36"/>
    <mergeCell ref="D29:H29"/>
    <mergeCell ref="D30:H30"/>
    <mergeCell ref="D31:H31"/>
    <mergeCell ref="D32:H32"/>
    <mergeCell ref="D342:H342"/>
    <mergeCell ref="D343:H343"/>
    <mergeCell ref="D344:H344"/>
    <mergeCell ref="D345:H345"/>
    <mergeCell ref="D351:H351"/>
    <mergeCell ref="D352:H352"/>
    <mergeCell ref="D353:H353"/>
    <mergeCell ref="D346:H346"/>
    <mergeCell ref="D347:H347"/>
    <mergeCell ref="D348:H348"/>
    <mergeCell ref="D349:H349"/>
    <mergeCell ref="D350:H350"/>
    <mergeCell ref="D340:H340"/>
    <mergeCell ref="D341:H341"/>
    <mergeCell ref="D334:H334"/>
    <mergeCell ref="D335:H335"/>
    <mergeCell ref="D336:H336"/>
    <mergeCell ref="D337:H337"/>
    <mergeCell ref="D338:H338"/>
    <mergeCell ref="D339:H339"/>
    <mergeCell ref="D330:H330"/>
    <mergeCell ref="D331:H331"/>
    <mergeCell ref="D332:H332"/>
    <mergeCell ref="D333:H333"/>
    <mergeCell ref="D326:H326"/>
    <mergeCell ref="D327:H327"/>
    <mergeCell ref="D328:H328"/>
    <mergeCell ref="D329:H329"/>
    <mergeCell ref="D322:H322"/>
    <mergeCell ref="D323:H323"/>
    <mergeCell ref="D324:H324"/>
    <mergeCell ref="D325:H325"/>
    <mergeCell ref="C2:I2"/>
    <mergeCell ref="C3:I3"/>
    <mergeCell ref="C4:I7"/>
    <mergeCell ref="D321:H321"/>
    <mergeCell ref="D11:H11"/>
    <mergeCell ref="D12:H12"/>
    <mergeCell ref="D13:H13"/>
    <mergeCell ref="D24:H24"/>
    <mergeCell ref="D25:H25"/>
    <mergeCell ref="D26:H26"/>
    <mergeCell ref="A8:B8"/>
    <mergeCell ref="D8:H8"/>
    <mergeCell ref="D319:H319"/>
    <mergeCell ref="D320:H320"/>
    <mergeCell ref="D14:H14"/>
    <mergeCell ref="D15:H15"/>
    <mergeCell ref="D16:H16"/>
    <mergeCell ref="D17:H17"/>
    <mergeCell ref="D27:H27"/>
    <mergeCell ref="D28:H28"/>
    <mergeCell ref="D315:H315"/>
    <mergeCell ref="D316:H316"/>
    <mergeCell ref="D317:H317"/>
    <mergeCell ref="D318:H318"/>
    <mergeCell ref="D311:H311"/>
    <mergeCell ref="D312:H312"/>
    <mergeCell ref="D313:H313"/>
    <mergeCell ref="D314:H314"/>
    <mergeCell ref="D307:H307"/>
    <mergeCell ref="D308:H308"/>
    <mergeCell ref="D309:H309"/>
    <mergeCell ref="D310:H310"/>
    <mergeCell ref="J3:J4"/>
    <mergeCell ref="J6:J7"/>
    <mergeCell ref="D305:H305"/>
    <mergeCell ref="D306:H306"/>
    <mergeCell ref="D18:H18"/>
    <mergeCell ref="D19:H19"/>
    <mergeCell ref="D20:H20"/>
    <mergeCell ref="D21:H21"/>
    <mergeCell ref="D22:H22"/>
    <mergeCell ref="D23:H23"/>
    <mergeCell ref="D354:H354"/>
    <mergeCell ref="D355:H355"/>
    <mergeCell ref="D356:H356"/>
    <mergeCell ref="D357:H357"/>
    <mergeCell ref="D358:H358"/>
    <mergeCell ref="D359:H359"/>
    <mergeCell ref="D360:H360"/>
    <mergeCell ref="D361:H361"/>
    <mergeCell ref="D362:H362"/>
    <mergeCell ref="D363:H363"/>
    <mergeCell ref="D364:H364"/>
    <mergeCell ref="D365:H365"/>
    <mergeCell ref="D366:H366"/>
    <mergeCell ref="D367:H367"/>
    <mergeCell ref="D368:H368"/>
    <mergeCell ref="D369:H369"/>
    <mergeCell ref="D370:H370"/>
    <mergeCell ref="D371:H371"/>
    <mergeCell ref="D372:H372"/>
    <mergeCell ref="D373:H373"/>
    <mergeCell ref="D374:H374"/>
    <mergeCell ref="D375:H375"/>
    <mergeCell ref="D376:H376"/>
    <mergeCell ref="D377:H377"/>
    <mergeCell ref="D378:H378"/>
    <mergeCell ref="D379:H379"/>
    <mergeCell ref="D380:H380"/>
    <mergeCell ref="D381:H381"/>
    <mergeCell ref="D382:H382"/>
    <mergeCell ref="D383:H383"/>
    <mergeCell ref="D384:H384"/>
    <mergeCell ref="D385:H385"/>
    <mergeCell ref="D386:H386"/>
    <mergeCell ref="D387:H387"/>
    <mergeCell ref="D388:H388"/>
    <mergeCell ref="D389:H389"/>
    <mergeCell ref="D390:H390"/>
    <mergeCell ref="D391:H391"/>
    <mergeCell ref="D392:H392"/>
    <mergeCell ref="D393:H393"/>
    <mergeCell ref="D394:H394"/>
    <mergeCell ref="D395:H395"/>
    <mergeCell ref="D396:H396"/>
    <mergeCell ref="D397:H397"/>
    <mergeCell ref="D398:H398"/>
    <mergeCell ref="D399:H399"/>
    <mergeCell ref="D400:H400"/>
    <mergeCell ref="D401:H401"/>
    <mergeCell ref="D402:H402"/>
    <mergeCell ref="D403:H403"/>
    <mergeCell ref="D404:H404"/>
    <mergeCell ref="D405:H405"/>
    <mergeCell ref="D406:H406"/>
    <mergeCell ref="D407:H407"/>
    <mergeCell ref="D408:H408"/>
    <mergeCell ref="D409:H409"/>
    <mergeCell ref="D410:H410"/>
    <mergeCell ref="D411:H411"/>
    <mergeCell ref="D412:H412"/>
    <mergeCell ref="D413:H413"/>
    <mergeCell ref="D414:H414"/>
    <mergeCell ref="D415:H415"/>
    <mergeCell ref="D416:H416"/>
    <mergeCell ref="D417:H417"/>
    <mergeCell ref="D418:H418"/>
    <mergeCell ref="D419:H419"/>
    <mergeCell ref="D420:H420"/>
    <mergeCell ref="D421:H421"/>
    <mergeCell ref="D422:H422"/>
    <mergeCell ref="D423:H423"/>
    <mergeCell ref="D424:H424"/>
    <mergeCell ref="D425:H425"/>
    <mergeCell ref="D426:H426"/>
    <mergeCell ref="D427:H427"/>
    <mergeCell ref="D428:H428"/>
    <mergeCell ref="D429:H429"/>
    <mergeCell ref="D430:H430"/>
    <mergeCell ref="D431:H431"/>
    <mergeCell ref="D432:H432"/>
    <mergeCell ref="D433:H433"/>
    <mergeCell ref="D434:H434"/>
    <mergeCell ref="D435:H435"/>
    <mergeCell ref="D436:H436"/>
    <mergeCell ref="D437:H437"/>
    <mergeCell ref="D438:H438"/>
    <mergeCell ref="D439:H439"/>
    <mergeCell ref="D440:H440"/>
    <mergeCell ref="D441:H441"/>
    <mergeCell ref="D442:H442"/>
    <mergeCell ref="D443:H443"/>
    <mergeCell ref="D444:H444"/>
    <mergeCell ref="D445:H445"/>
    <mergeCell ref="D446:H446"/>
    <mergeCell ref="D447:H447"/>
    <mergeCell ref="D448:H448"/>
    <mergeCell ref="D449:H449"/>
    <mergeCell ref="D450:H450"/>
    <mergeCell ref="D451:H451"/>
    <mergeCell ref="D452:H452"/>
    <mergeCell ref="D453:H453"/>
    <mergeCell ref="D454:H454"/>
    <mergeCell ref="D455:H455"/>
    <mergeCell ref="D456:H456"/>
    <mergeCell ref="D457:H457"/>
    <mergeCell ref="D458:H458"/>
    <mergeCell ref="D459:H459"/>
    <mergeCell ref="D460:H460"/>
    <mergeCell ref="D461:H461"/>
    <mergeCell ref="D462:H462"/>
    <mergeCell ref="D463:H463"/>
    <mergeCell ref="D464:H464"/>
    <mergeCell ref="D465:H465"/>
    <mergeCell ref="D466:H466"/>
    <mergeCell ref="D467:H467"/>
    <mergeCell ref="D468:H468"/>
    <mergeCell ref="D469:H469"/>
    <mergeCell ref="D470:H470"/>
    <mergeCell ref="D471:H471"/>
    <mergeCell ref="D472:H472"/>
    <mergeCell ref="D473:H473"/>
    <mergeCell ref="D474:H474"/>
    <mergeCell ref="D475:H475"/>
    <mergeCell ref="D476:H476"/>
    <mergeCell ref="D477:H477"/>
    <mergeCell ref="D478:H478"/>
    <mergeCell ref="D479:H479"/>
    <mergeCell ref="D480:H480"/>
    <mergeCell ref="D481:H481"/>
    <mergeCell ref="D482:H482"/>
    <mergeCell ref="D483:H483"/>
    <mergeCell ref="D484:H484"/>
    <mergeCell ref="D485:H485"/>
    <mergeCell ref="D486:H486"/>
    <mergeCell ref="D487:H487"/>
    <mergeCell ref="D488:H488"/>
    <mergeCell ref="D489:H489"/>
    <mergeCell ref="D490:H490"/>
    <mergeCell ref="D491:H491"/>
    <mergeCell ref="D492:H492"/>
    <mergeCell ref="D493:H493"/>
    <mergeCell ref="D494:H494"/>
    <mergeCell ref="D495:H495"/>
    <mergeCell ref="D496:H496"/>
    <mergeCell ref="D497:H497"/>
    <mergeCell ref="D498:H498"/>
    <mergeCell ref="D499:H499"/>
    <mergeCell ref="D500:H500"/>
    <mergeCell ref="D501:H501"/>
    <mergeCell ref="D502:H502"/>
    <mergeCell ref="D503:H503"/>
    <mergeCell ref="D504:H504"/>
    <mergeCell ref="D505:H505"/>
    <mergeCell ref="D506:H506"/>
    <mergeCell ref="D507:H507"/>
    <mergeCell ref="D508:H508"/>
    <mergeCell ref="D509:H509"/>
    <mergeCell ref="D510:H510"/>
    <mergeCell ref="D511:H511"/>
    <mergeCell ref="D512:H512"/>
    <mergeCell ref="D513:H513"/>
    <mergeCell ref="D514:H514"/>
    <mergeCell ref="D515:H515"/>
    <mergeCell ref="D516:H516"/>
    <mergeCell ref="D517:H517"/>
    <mergeCell ref="D518:H518"/>
    <mergeCell ref="D519:H519"/>
    <mergeCell ref="D520:H520"/>
    <mergeCell ref="D521:H521"/>
    <mergeCell ref="D522:H522"/>
    <mergeCell ref="D523:H523"/>
    <mergeCell ref="D524:H524"/>
    <mergeCell ref="D525:H525"/>
    <mergeCell ref="D526:H526"/>
    <mergeCell ref="D527:H527"/>
    <mergeCell ref="D528:H528"/>
    <mergeCell ref="D529:H529"/>
    <mergeCell ref="D530:H530"/>
    <mergeCell ref="D531:H531"/>
    <mergeCell ref="D532:H532"/>
    <mergeCell ref="D533:H533"/>
    <mergeCell ref="D534:H534"/>
    <mergeCell ref="D535:H535"/>
    <mergeCell ref="D536:H536"/>
    <mergeCell ref="D537:H537"/>
    <mergeCell ref="D538:H538"/>
    <mergeCell ref="D539:H539"/>
    <mergeCell ref="D540:H540"/>
    <mergeCell ref="D541:H541"/>
    <mergeCell ref="D542:H542"/>
    <mergeCell ref="D543:H543"/>
    <mergeCell ref="D544:H544"/>
    <mergeCell ref="D545:H545"/>
    <mergeCell ref="D546:H546"/>
    <mergeCell ref="D547:H547"/>
    <mergeCell ref="D548:H548"/>
    <mergeCell ref="D549:H549"/>
    <mergeCell ref="D550:H550"/>
    <mergeCell ref="D551:H551"/>
    <mergeCell ref="D552:H552"/>
    <mergeCell ref="D553:H553"/>
    <mergeCell ref="D554:H554"/>
    <mergeCell ref="D555:H555"/>
    <mergeCell ref="D556:H556"/>
    <mergeCell ref="D557:H557"/>
    <mergeCell ref="D558:H558"/>
    <mergeCell ref="D559:H559"/>
    <mergeCell ref="D560:H560"/>
    <mergeCell ref="D561:H561"/>
    <mergeCell ref="D562:H562"/>
    <mergeCell ref="D563:H563"/>
    <mergeCell ref="D564:H564"/>
    <mergeCell ref="D565:H565"/>
    <mergeCell ref="D566:H566"/>
    <mergeCell ref="D567:H567"/>
    <mergeCell ref="D568:H568"/>
    <mergeCell ref="D569:H569"/>
    <mergeCell ref="D570:H570"/>
    <mergeCell ref="D571:H571"/>
    <mergeCell ref="D572:H572"/>
    <mergeCell ref="D573:H573"/>
    <mergeCell ref="D574:H574"/>
    <mergeCell ref="D575:H575"/>
    <mergeCell ref="D576:H576"/>
    <mergeCell ref="D577:H577"/>
    <mergeCell ref="D578:H578"/>
    <mergeCell ref="D579:H579"/>
    <mergeCell ref="D580:H580"/>
    <mergeCell ref="D581:H581"/>
    <mergeCell ref="D582:H582"/>
    <mergeCell ref="D583:H583"/>
    <mergeCell ref="D584:H584"/>
    <mergeCell ref="D585:H585"/>
    <mergeCell ref="D586:H586"/>
    <mergeCell ref="D587:H587"/>
    <mergeCell ref="D588:H588"/>
    <mergeCell ref="D589:H589"/>
    <mergeCell ref="D590:H590"/>
    <mergeCell ref="D591:H591"/>
    <mergeCell ref="D592:H592"/>
    <mergeCell ref="D593:H593"/>
    <mergeCell ref="D594:H594"/>
    <mergeCell ref="D595:H595"/>
    <mergeCell ref="D596:H596"/>
    <mergeCell ref="D597:H597"/>
    <mergeCell ref="D598:H598"/>
    <mergeCell ref="D599:H599"/>
    <mergeCell ref="D600:H600"/>
    <mergeCell ref="D601:H601"/>
    <mergeCell ref="D602:H602"/>
    <mergeCell ref="D603:H603"/>
    <mergeCell ref="D604:H604"/>
    <mergeCell ref="D605:H605"/>
    <mergeCell ref="D606:H606"/>
    <mergeCell ref="D607:H607"/>
    <mergeCell ref="D608:H608"/>
    <mergeCell ref="D609:H609"/>
    <mergeCell ref="D610:H610"/>
    <mergeCell ref="D611:H611"/>
    <mergeCell ref="D612:H612"/>
    <mergeCell ref="D613:H613"/>
    <mergeCell ref="D614:H614"/>
    <mergeCell ref="D615:H615"/>
    <mergeCell ref="D616:H616"/>
    <mergeCell ref="D617:H617"/>
    <mergeCell ref="D618:H618"/>
    <mergeCell ref="D619:H619"/>
    <mergeCell ref="D620:H620"/>
    <mergeCell ref="D621:H621"/>
    <mergeCell ref="D622:H622"/>
    <mergeCell ref="D623:H623"/>
    <mergeCell ref="D624:H624"/>
    <mergeCell ref="D625:H625"/>
    <mergeCell ref="D626:H626"/>
    <mergeCell ref="D627:H627"/>
    <mergeCell ref="D628:H628"/>
    <mergeCell ref="D629:H629"/>
    <mergeCell ref="D630:H630"/>
    <mergeCell ref="D631:H631"/>
    <mergeCell ref="D632:H632"/>
    <mergeCell ref="D633:H633"/>
    <mergeCell ref="D634:H634"/>
    <mergeCell ref="D635:H635"/>
    <mergeCell ref="D636:H636"/>
    <mergeCell ref="D637:H637"/>
    <mergeCell ref="D638:H638"/>
    <mergeCell ref="D639:H639"/>
    <mergeCell ref="D640:H640"/>
    <mergeCell ref="D641:H641"/>
    <mergeCell ref="D642:H642"/>
    <mergeCell ref="D643:H643"/>
    <mergeCell ref="D644:H644"/>
    <mergeCell ref="D645:H645"/>
    <mergeCell ref="D646:H646"/>
    <mergeCell ref="D647:H647"/>
    <mergeCell ref="D648:H648"/>
    <mergeCell ref="D649:H649"/>
    <mergeCell ref="D650:H650"/>
    <mergeCell ref="D651:H651"/>
    <mergeCell ref="D652:H652"/>
    <mergeCell ref="D653:H653"/>
    <mergeCell ref="D654:H654"/>
    <mergeCell ref="D655:H655"/>
    <mergeCell ref="D656:H656"/>
    <mergeCell ref="D657:H657"/>
    <mergeCell ref="D658:H658"/>
    <mergeCell ref="D659:H659"/>
    <mergeCell ref="D660:H660"/>
    <mergeCell ref="D661:H661"/>
    <mergeCell ref="D662:H662"/>
    <mergeCell ref="D663:H663"/>
    <mergeCell ref="D664:H664"/>
    <mergeCell ref="D665:H665"/>
    <mergeCell ref="D666:H666"/>
    <mergeCell ref="D667:H667"/>
    <mergeCell ref="D668:H668"/>
    <mergeCell ref="D669:H669"/>
    <mergeCell ref="D670:H670"/>
    <mergeCell ref="D671:H671"/>
    <mergeCell ref="D672:H672"/>
    <mergeCell ref="D673:H673"/>
    <mergeCell ref="D674:H674"/>
    <mergeCell ref="D675:H675"/>
    <mergeCell ref="D676:H676"/>
    <mergeCell ref="D677:H677"/>
    <mergeCell ref="D678:H678"/>
    <mergeCell ref="D679:H679"/>
    <mergeCell ref="D680:H680"/>
    <mergeCell ref="D681:H681"/>
    <mergeCell ref="D682:H682"/>
    <mergeCell ref="D683:H683"/>
    <mergeCell ref="D684:H684"/>
    <mergeCell ref="D685:H685"/>
    <mergeCell ref="D686:H686"/>
    <mergeCell ref="D687:H687"/>
    <mergeCell ref="D688:H688"/>
    <mergeCell ref="D689:H689"/>
    <mergeCell ref="D690:H690"/>
    <mergeCell ref="D691:H691"/>
    <mergeCell ref="D692:H692"/>
    <mergeCell ref="D693:H693"/>
    <mergeCell ref="D694:H694"/>
    <mergeCell ref="D695:H695"/>
    <mergeCell ref="D696:H696"/>
    <mergeCell ref="D697:H697"/>
    <mergeCell ref="D698:H698"/>
    <mergeCell ref="D699:H699"/>
    <mergeCell ref="D700:H700"/>
    <mergeCell ref="D701:H701"/>
    <mergeCell ref="D702:H702"/>
    <mergeCell ref="D703:H703"/>
    <mergeCell ref="D704:H704"/>
    <mergeCell ref="D705:H705"/>
    <mergeCell ref="D706:H706"/>
    <mergeCell ref="D707:H707"/>
    <mergeCell ref="D708:H708"/>
    <mergeCell ref="D709:H709"/>
    <mergeCell ref="D710:H710"/>
    <mergeCell ref="D711:H711"/>
    <mergeCell ref="D712:H712"/>
    <mergeCell ref="D713:H713"/>
    <mergeCell ref="D714:H714"/>
    <mergeCell ref="D715:H715"/>
    <mergeCell ref="D716:H716"/>
    <mergeCell ref="D717:H717"/>
    <mergeCell ref="D718:H718"/>
    <mergeCell ref="D719:H719"/>
    <mergeCell ref="D720:H720"/>
    <mergeCell ref="D721:H721"/>
    <mergeCell ref="D722:H722"/>
    <mergeCell ref="D723:H723"/>
    <mergeCell ref="D724:H724"/>
    <mergeCell ref="D725:H725"/>
    <mergeCell ref="D726:H726"/>
    <mergeCell ref="D727:H727"/>
    <mergeCell ref="D728:H728"/>
    <mergeCell ref="D729:H729"/>
    <mergeCell ref="D730:H730"/>
    <mergeCell ref="D731:H731"/>
    <mergeCell ref="D732:H732"/>
    <mergeCell ref="D733:H733"/>
    <mergeCell ref="D734:H734"/>
    <mergeCell ref="D735:H735"/>
    <mergeCell ref="D736:H736"/>
    <mergeCell ref="D737:H737"/>
    <mergeCell ref="D738:H738"/>
    <mergeCell ref="D739:H739"/>
    <mergeCell ref="D740:H740"/>
    <mergeCell ref="D741:H741"/>
    <mergeCell ref="D742:H742"/>
    <mergeCell ref="D743:H743"/>
    <mergeCell ref="D744:H744"/>
    <mergeCell ref="D745:H745"/>
    <mergeCell ref="D746:H746"/>
    <mergeCell ref="D747:H747"/>
    <mergeCell ref="D748:H748"/>
    <mergeCell ref="D749:H749"/>
    <mergeCell ref="D750:H750"/>
    <mergeCell ref="D751:H751"/>
    <mergeCell ref="D752:H752"/>
    <mergeCell ref="D753:H753"/>
    <mergeCell ref="D754:H754"/>
    <mergeCell ref="D755:H755"/>
    <mergeCell ref="D756:H756"/>
    <mergeCell ref="D757:H757"/>
    <mergeCell ref="D758:H758"/>
    <mergeCell ref="D759:H759"/>
    <mergeCell ref="D760:H760"/>
    <mergeCell ref="D761:H761"/>
    <mergeCell ref="D762:H762"/>
    <mergeCell ref="D763:H763"/>
    <mergeCell ref="D764:H764"/>
    <mergeCell ref="D765:H765"/>
    <mergeCell ref="D766:H766"/>
    <mergeCell ref="D767:H767"/>
    <mergeCell ref="D768:H768"/>
    <mergeCell ref="D769:H769"/>
    <mergeCell ref="D770:H770"/>
    <mergeCell ref="D771:H771"/>
    <mergeCell ref="D772:H772"/>
    <mergeCell ref="D773:H773"/>
    <mergeCell ref="D774:H774"/>
    <mergeCell ref="D775:H775"/>
    <mergeCell ref="D776:H776"/>
    <mergeCell ref="D777:H777"/>
    <mergeCell ref="D778:H778"/>
    <mergeCell ref="D779:H779"/>
    <mergeCell ref="D780:H780"/>
    <mergeCell ref="D781:H781"/>
    <mergeCell ref="D782:H782"/>
    <mergeCell ref="D783:H783"/>
    <mergeCell ref="D784:H784"/>
    <mergeCell ref="D785:H785"/>
    <mergeCell ref="D786:H786"/>
    <mergeCell ref="D787:H787"/>
    <mergeCell ref="D788:H788"/>
    <mergeCell ref="D789:H789"/>
    <mergeCell ref="D790:H790"/>
    <mergeCell ref="D791:H791"/>
    <mergeCell ref="D792:H792"/>
    <mergeCell ref="D793:H793"/>
    <mergeCell ref="D794:H794"/>
    <mergeCell ref="D795:H795"/>
    <mergeCell ref="D796:H796"/>
    <mergeCell ref="D797:H797"/>
    <mergeCell ref="D798:H798"/>
    <mergeCell ref="D799:H799"/>
    <mergeCell ref="D800:H800"/>
    <mergeCell ref="D801:H801"/>
    <mergeCell ref="D802:H802"/>
    <mergeCell ref="D803:H803"/>
    <mergeCell ref="D804:H804"/>
    <mergeCell ref="D805:H805"/>
    <mergeCell ref="D806:H806"/>
    <mergeCell ref="D807:H807"/>
    <mergeCell ref="D808:H808"/>
    <mergeCell ref="D809:H809"/>
    <mergeCell ref="D810:H810"/>
    <mergeCell ref="D811:H811"/>
    <mergeCell ref="D812:H812"/>
    <mergeCell ref="D813:H813"/>
    <mergeCell ref="D814:H814"/>
    <mergeCell ref="D815:H815"/>
    <mergeCell ref="D816:H816"/>
    <mergeCell ref="D817:H817"/>
    <mergeCell ref="D818:H818"/>
    <mergeCell ref="D819:H819"/>
    <mergeCell ref="D820:H820"/>
    <mergeCell ref="D821:H821"/>
    <mergeCell ref="D822:H822"/>
    <mergeCell ref="D823:H823"/>
    <mergeCell ref="D824:H824"/>
    <mergeCell ref="D825:H825"/>
    <mergeCell ref="D826:H826"/>
    <mergeCell ref="D827:H827"/>
    <mergeCell ref="D828:H828"/>
    <mergeCell ref="D829:H829"/>
    <mergeCell ref="D830:H830"/>
    <mergeCell ref="D831:H831"/>
    <mergeCell ref="D832:H832"/>
    <mergeCell ref="D833:H833"/>
    <mergeCell ref="D834:H834"/>
    <mergeCell ref="D835:H835"/>
    <mergeCell ref="D836:H836"/>
    <mergeCell ref="D837:H837"/>
    <mergeCell ref="D838:H838"/>
    <mergeCell ref="D839:H839"/>
    <mergeCell ref="D840:H840"/>
    <mergeCell ref="D841:H841"/>
    <mergeCell ref="D842:H842"/>
    <mergeCell ref="D843:H843"/>
    <mergeCell ref="D844:H844"/>
    <mergeCell ref="D845:H845"/>
    <mergeCell ref="D846:H846"/>
    <mergeCell ref="D847:H847"/>
    <mergeCell ref="D848:H848"/>
    <mergeCell ref="D849:H849"/>
    <mergeCell ref="D850:H850"/>
    <mergeCell ref="D851:H851"/>
    <mergeCell ref="D852:H852"/>
    <mergeCell ref="D853:H853"/>
    <mergeCell ref="D854:H854"/>
    <mergeCell ref="D855:H855"/>
    <mergeCell ref="D856:H856"/>
    <mergeCell ref="D857:H857"/>
    <mergeCell ref="D858:H858"/>
    <mergeCell ref="D859:H859"/>
    <mergeCell ref="D860:H860"/>
    <mergeCell ref="D861:H861"/>
    <mergeCell ref="D862:H862"/>
    <mergeCell ref="D863:H863"/>
    <mergeCell ref="D864:H864"/>
    <mergeCell ref="D865:H865"/>
    <mergeCell ref="D866:H866"/>
    <mergeCell ref="D867:H867"/>
    <mergeCell ref="D868:H868"/>
    <mergeCell ref="D869:H869"/>
    <mergeCell ref="D870:H870"/>
    <mergeCell ref="D871:H871"/>
    <mergeCell ref="D872:H872"/>
    <mergeCell ref="D873:H873"/>
    <mergeCell ref="D878:H878"/>
    <mergeCell ref="D874:H874"/>
    <mergeCell ref="D875:H875"/>
    <mergeCell ref="D876:H876"/>
    <mergeCell ref="D877:H877"/>
  </mergeCells>
  <printOptions/>
  <pageMargins left="0.75" right="0.75" top="1" bottom="1" header="0.5" footer="0.5"/>
  <pageSetup orientation="portrait" paperSize="9"/>
  <ignoredErrors>
    <ignoredError sqref="J3 J6" unlockedFormula="1"/>
  </ignoredErrors>
  <drawing r:id="rId1"/>
</worksheet>
</file>

<file path=xl/worksheets/sheet4.xml><?xml version="1.0" encoding="utf-8"?>
<worksheet xmlns="http://schemas.openxmlformats.org/spreadsheetml/2006/main" xmlns:r="http://schemas.openxmlformats.org/officeDocument/2006/relationships">
  <sheetPr codeName="Sheet4">
    <tabColor indexed="9"/>
  </sheetPr>
  <dimension ref="A1:K873"/>
  <sheetViews>
    <sheetView zoomScale="85" zoomScaleNormal="85" workbookViewId="0" topLeftCell="A1">
      <selection activeCell="C14" sqref="C14"/>
    </sheetView>
  </sheetViews>
  <sheetFormatPr defaultColWidth="9.140625" defaultRowHeight="12.75"/>
  <cols>
    <col min="1" max="1" width="12.140625" style="82" customWidth="1"/>
    <col min="2" max="2" width="11.28125" style="73" customWidth="1"/>
    <col min="3" max="3" width="52.140625" style="29" customWidth="1"/>
    <col min="4" max="8" width="3.57421875" style="0" customWidth="1"/>
    <col min="9" max="9" width="12.00390625" style="0" customWidth="1"/>
    <col min="10" max="10" width="52.8515625" style="28" customWidth="1"/>
  </cols>
  <sheetData>
    <row r="1" spans="1:10" ht="90.75" customHeight="1" thickBot="1">
      <c r="A1" s="164" t="s">
        <v>770</v>
      </c>
      <c r="B1" s="165"/>
      <c r="C1" s="165"/>
      <c r="D1" s="165"/>
      <c r="E1" s="165"/>
      <c r="F1" s="165"/>
      <c r="G1" s="165"/>
      <c r="H1" s="165"/>
      <c r="I1" s="165"/>
      <c r="J1"/>
    </row>
    <row r="2" spans="3:11" ht="26.25" customHeight="1">
      <c r="C2" s="199" t="s">
        <v>1578</v>
      </c>
      <c r="D2" s="194"/>
      <c r="E2" s="194"/>
      <c r="F2" s="194"/>
      <c r="G2" s="194"/>
      <c r="H2" s="194"/>
      <c r="I2" s="194"/>
      <c r="J2" s="125" t="s">
        <v>942</v>
      </c>
      <c r="K2" s="80"/>
    </row>
    <row r="3" spans="3:11" ht="20.25" customHeight="1">
      <c r="C3" s="200" t="s">
        <v>1136</v>
      </c>
      <c r="D3" s="194"/>
      <c r="E3" s="194"/>
      <c r="F3" s="194"/>
      <c r="G3" s="194"/>
      <c r="H3" s="194"/>
      <c r="I3" s="194"/>
      <c r="J3" s="196">
        <f>CDR!K3</f>
        <v>0</v>
      </c>
      <c r="K3" s="78"/>
    </row>
    <row r="4" spans="3:11" ht="20.25" customHeight="1" thickBot="1">
      <c r="C4" s="201"/>
      <c r="D4" s="202"/>
      <c r="E4" s="202"/>
      <c r="F4" s="202"/>
      <c r="G4" s="202"/>
      <c r="H4" s="202"/>
      <c r="I4" s="202"/>
      <c r="J4" s="197"/>
      <c r="K4" s="78"/>
    </row>
    <row r="5" spans="3:11" ht="20.25" customHeight="1">
      <c r="C5" s="192"/>
      <c r="D5" s="192"/>
      <c r="E5" s="192"/>
      <c r="F5" s="192"/>
      <c r="G5" s="192"/>
      <c r="H5" s="192"/>
      <c r="I5" s="192"/>
      <c r="J5" s="125" t="s">
        <v>943</v>
      </c>
      <c r="K5" s="80"/>
    </row>
    <row r="6" spans="3:11" ht="20.25" customHeight="1">
      <c r="C6" s="192"/>
      <c r="D6" s="192"/>
      <c r="E6" s="192"/>
      <c r="F6" s="192"/>
      <c r="G6" s="192"/>
      <c r="H6" s="192"/>
      <c r="I6" s="192"/>
      <c r="J6" s="198">
        <f>CDR!K6</f>
        <v>0</v>
      </c>
      <c r="K6" s="78"/>
    </row>
    <row r="7" spans="3:11" ht="20.25" customHeight="1" thickBot="1">
      <c r="C7" s="192"/>
      <c r="D7" s="192"/>
      <c r="E7" s="192"/>
      <c r="F7" s="192"/>
      <c r="G7" s="192"/>
      <c r="H7" s="192"/>
      <c r="I7" s="192"/>
      <c r="J7" s="197"/>
      <c r="K7" s="78"/>
    </row>
    <row r="8" spans="1:10" s="9" customFormat="1" ht="15" customHeight="1">
      <c r="A8" s="191"/>
      <c r="B8" s="192"/>
      <c r="C8" s="123"/>
      <c r="D8" s="193" t="s">
        <v>1274</v>
      </c>
      <c r="E8" s="194"/>
      <c r="F8" s="194"/>
      <c r="G8" s="194"/>
      <c r="H8" s="195"/>
      <c r="I8" s="124"/>
      <c r="J8" s="30"/>
    </row>
    <row r="9" spans="1:10" s="9" customFormat="1" ht="12.75" customHeight="1">
      <c r="A9" s="83"/>
      <c r="B9" s="74"/>
      <c r="C9" s="131"/>
      <c r="D9" s="132"/>
      <c r="E9" s="56"/>
      <c r="F9" s="56"/>
      <c r="G9" s="56"/>
      <c r="H9" s="133"/>
      <c r="I9" s="134" t="s">
        <v>1343</v>
      </c>
      <c r="J9" s="30"/>
    </row>
    <row r="10" spans="1:10" ht="18.75" customHeight="1">
      <c r="A10" s="94" t="s">
        <v>555</v>
      </c>
      <c r="B10" s="34" t="s">
        <v>1408</v>
      </c>
      <c r="C10" s="138" t="s">
        <v>941</v>
      </c>
      <c r="D10" s="3" t="s">
        <v>1621</v>
      </c>
      <c r="E10" s="4" t="s">
        <v>1622</v>
      </c>
      <c r="F10" s="5" t="s">
        <v>1623</v>
      </c>
      <c r="G10" s="33" t="s">
        <v>1624</v>
      </c>
      <c r="H10" s="7" t="s">
        <v>1625</v>
      </c>
      <c r="I10" s="40" t="s">
        <v>1620</v>
      </c>
      <c r="J10" s="41" t="s">
        <v>1342</v>
      </c>
    </row>
    <row r="11" spans="1:10" ht="12.75">
      <c r="A11" s="44"/>
      <c r="B11" s="69"/>
      <c r="C11" s="75"/>
      <c r="D11" s="203"/>
      <c r="E11" s="204"/>
      <c r="F11" s="204"/>
      <c r="G11" s="204"/>
      <c r="H11" s="205"/>
      <c r="I11" s="39"/>
      <c r="J11" s="42"/>
    </row>
    <row r="12" spans="1:10" ht="12.75">
      <c r="A12" s="44"/>
      <c r="B12" s="69"/>
      <c r="C12" s="75"/>
      <c r="D12" s="203"/>
      <c r="E12" s="204"/>
      <c r="F12" s="204"/>
      <c r="G12" s="204"/>
      <c r="H12" s="205"/>
      <c r="I12" s="39"/>
      <c r="J12" s="42"/>
    </row>
    <row r="13" spans="1:10" ht="12.75">
      <c r="A13" s="44"/>
      <c r="B13" s="69"/>
      <c r="C13" s="75"/>
      <c r="D13" s="203"/>
      <c r="E13" s="204"/>
      <c r="F13" s="204"/>
      <c r="G13" s="204"/>
      <c r="H13" s="205"/>
      <c r="I13" s="39"/>
      <c r="J13" s="42"/>
    </row>
    <row r="14" spans="1:10" ht="12.75">
      <c r="A14" s="44"/>
      <c r="B14" s="69"/>
      <c r="C14" s="75"/>
      <c r="D14" s="203"/>
      <c r="E14" s="204"/>
      <c r="F14" s="204"/>
      <c r="G14" s="204"/>
      <c r="H14" s="205"/>
      <c r="I14" s="39"/>
      <c r="J14" s="42"/>
    </row>
    <row r="15" spans="1:10" ht="12.75">
      <c r="A15" s="44"/>
      <c r="B15" s="69"/>
      <c r="C15" s="75"/>
      <c r="D15" s="203"/>
      <c r="E15" s="204"/>
      <c r="F15" s="204"/>
      <c r="G15" s="204"/>
      <c r="H15" s="205"/>
      <c r="I15" s="39"/>
      <c r="J15" s="42"/>
    </row>
    <row r="16" spans="1:10" ht="12.75">
      <c r="A16" s="44"/>
      <c r="B16" s="69"/>
      <c r="C16" s="75"/>
      <c r="D16" s="203"/>
      <c r="E16" s="204"/>
      <c r="F16" s="204"/>
      <c r="G16" s="204"/>
      <c r="H16" s="205"/>
      <c r="I16" s="39"/>
      <c r="J16" s="42"/>
    </row>
    <row r="17" spans="1:10" ht="12.75">
      <c r="A17" s="44"/>
      <c r="B17" s="69"/>
      <c r="C17" s="75"/>
      <c r="D17" s="203"/>
      <c r="E17" s="204"/>
      <c r="F17" s="204"/>
      <c r="G17" s="204"/>
      <c r="H17" s="205"/>
      <c r="I17" s="39"/>
      <c r="J17" s="42"/>
    </row>
    <row r="18" spans="1:10" ht="12.75">
      <c r="A18" s="44"/>
      <c r="B18" s="69"/>
      <c r="C18" s="75"/>
      <c r="D18" s="203"/>
      <c r="E18" s="204"/>
      <c r="F18" s="204"/>
      <c r="G18" s="204"/>
      <c r="H18" s="205"/>
      <c r="I18" s="39"/>
      <c r="J18" s="42"/>
    </row>
    <row r="19" spans="1:10" ht="12.75">
      <c r="A19" s="44"/>
      <c r="B19" s="69"/>
      <c r="C19" s="75"/>
      <c r="D19" s="203"/>
      <c r="E19" s="204"/>
      <c r="F19" s="204"/>
      <c r="G19" s="204"/>
      <c r="H19" s="205"/>
      <c r="I19" s="39"/>
      <c r="J19" s="42"/>
    </row>
    <row r="20" spans="1:10" ht="12.75">
      <c r="A20" s="44"/>
      <c r="B20" s="69"/>
      <c r="C20" s="75"/>
      <c r="D20" s="203"/>
      <c r="E20" s="204"/>
      <c r="F20" s="204"/>
      <c r="G20" s="204"/>
      <c r="H20" s="205"/>
      <c r="I20" s="39"/>
      <c r="J20" s="42"/>
    </row>
    <row r="21" spans="1:10" ht="12.75">
      <c r="A21" s="44"/>
      <c r="B21" s="69"/>
      <c r="C21" s="75"/>
      <c r="D21" s="203"/>
      <c r="E21" s="204"/>
      <c r="F21" s="204"/>
      <c r="G21" s="204"/>
      <c r="H21" s="205"/>
      <c r="I21" s="39"/>
      <c r="J21" s="42"/>
    </row>
    <row r="22" spans="1:10" ht="12.75">
      <c r="A22" s="44"/>
      <c r="B22" s="69"/>
      <c r="C22" s="75"/>
      <c r="D22" s="203"/>
      <c r="E22" s="204"/>
      <c r="F22" s="204"/>
      <c r="G22" s="204"/>
      <c r="H22" s="205"/>
      <c r="I22" s="39"/>
      <c r="J22" s="42"/>
    </row>
    <row r="23" spans="1:10" ht="12.75">
      <c r="A23" s="44"/>
      <c r="B23" s="69"/>
      <c r="C23" s="75"/>
      <c r="D23" s="203"/>
      <c r="E23" s="204"/>
      <c r="F23" s="204"/>
      <c r="G23" s="204"/>
      <c r="H23" s="205"/>
      <c r="I23" s="39"/>
      <c r="J23" s="42"/>
    </row>
    <row r="24" spans="1:10" ht="12.75">
      <c r="A24" s="44"/>
      <c r="B24" s="69"/>
      <c r="C24" s="75"/>
      <c r="D24" s="203"/>
      <c r="E24" s="204"/>
      <c r="F24" s="204"/>
      <c r="G24" s="204"/>
      <c r="H24" s="205"/>
      <c r="I24" s="39"/>
      <c r="J24" s="42"/>
    </row>
    <row r="25" spans="1:10" ht="12.75">
      <c r="A25" s="44"/>
      <c r="B25" s="69"/>
      <c r="C25" s="75"/>
      <c r="D25" s="203"/>
      <c r="E25" s="204"/>
      <c r="F25" s="204"/>
      <c r="G25" s="204"/>
      <c r="H25" s="205"/>
      <c r="I25" s="39"/>
      <c r="J25" s="42"/>
    </row>
    <row r="26" spans="1:10" ht="12.75">
      <c r="A26" s="44"/>
      <c r="B26" s="69"/>
      <c r="C26" s="75"/>
      <c r="D26" s="203"/>
      <c r="E26" s="204"/>
      <c r="F26" s="204"/>
      <c r="G26" s="204"/>
      <c r="H26" s="205"/>
      <c r="I26" s="39"/>
      <c r="J26" s="42"/>
    </row>
    <row r="27" spans="1:10" ht="12.75">
      <c r="A27" s="44"/>
      <c r="B27" s="69"/>
      <c r="C27" s="75"/>
      <c r="D27" s="203"/>
      <c r="E27" s="204"/>
      <c r="F27" s="204"/>
      <c r="G27" s="204"/>
      <c r="H27" s="205"/>
      <c r="I27" s="39"/>
      <c r="J27" s="42"/>
    </row>
    <row r="28" spans="1:10" ht="12.75">
      <c r="A28" s="44"/>
      <c r="B28" s="69"/>
      <c r="C28" s="75"/>
      <c r="D28" s="203"/>
      <c r="E28" s="204"/>
      <c r="F28" s="204"/>
      <c r="G28" s="204"/>
      <c r="H28" s="205"/>
      <c r="I28" s="39"/>
      <c r="J28" s="42"/>
    </row>
    <row r="29" spans="1:10" ht="12.75">
      <c r="A29" s="44"/>
      <c r="B29" s="69"/>
      <c r="C29" s="75"/>
      <c r="D29" s="203"/>
      <c r="E29" s="204"/>
      <c r="F29" s="204"/>
      <c r="G29" s="204"/>
      <c r="H29" s="205"/>
      <c r="I29" s="39"/>
      <c r="J29" s="42"/>
    </row>
    <row r="30" spans="1:10" ht="12.75">
      <c r="A30" s="44"/>
      <c r="B30" s="69"/>
      <c r="C30" s="75"/>
      <c r="D30" s="203"/>
      <c r="E30" s="204"/>
      <c r="F30" s="204"/>
      <c r="G30" s="204"/>
      <c r="H30" s="205"/>
      <c r="I30" s="39"/>
      <c r="J30" s="42"/>
    </row>
    <row r="31" spans="1:10" ht="12.75">
      <c r="A31" s="44"/>
      <c r="B31" s="69"/>
      <c r="C31" s="75"/>
      <c r="D31" s="203"/>
      <c r="E31" s="204"/>
      <c r="F31" s="204"/>
      <c r="G31" s="204"/>
      <c r="H31" s="205"/>
      <c r="I31" s="39"/>
      <c r="J31" s="42"/>
    </row>
    <row r="32" spans="1:10" ht="12.75">
      <c r="A32" s="44"/>
      <c r="B32" s="69"/>
      <c r="C32" s="75"/>
      <c r="D32" s="203"/>
      <c r="E32" s="204"/>
      <c r="F32" s="204"/>
      <c r="G32" s="204"/>
      <c r="H32" s="205"/>
      <c r="I32" s="39"/>
      <c r="J32" s="42"/>
    </row>
    <row r="33" spans="1:10" ht="12.75">
      <c r="A33" s="44"/>
      <c r="B33" s="69"/>
      <c r="C33" s="75"/>
      <c r="D33" s="203"/>
      <c r="E33" s="204"/>
      <c r="F33" s="204"/>
      <c r="G33" s="204"/>
      <c r="H33" s="205"/>
      <c r="I33" s="39"/>
      <c r="J33" s="42"/>
    </row>
    <row r="34" spans="1:10" ht="12.75">
      <c r="A34" s="44"/>
      <c r="B34" s="69"/>
      <c r="C34" s="75"/>
      <c r="D34" s="203"/>
      <c r="E34" s="204"/>
      <c r="F34" s="204"/>
      <c r="G34" s="204"/>
      <c r="H34" s="205"/>
      <c r="I34" s="39"/>
      <c r="J34" s="42"/>
    </row>
    <row r="35" spans="1:10" ht="12.75">
      <c r="A35" s="44"/>
      <c r="B35" s="69"/>
      <c r="C35" s="75"/>
      <c r="D35" s="203"/>
      <c r="E35" s="204"/>
      <c r="F35" s="204"/>
      <c r="G35" s="204"/>
      <c r="H35" s="205"/>
      <c r="I35" s="39"/>
      <c r="J35" s="42"/>
    </row>
    <row r="36" spans="1:10" ht="12.75">
      <c r="A36" s="44"/>
      <c r="B36" s="69"/>
      <c r="C36" s="75"/>
      <c r="D36" s="203"/>
      <c r="E36" s="204"/>
      <c r="F36" s="204"/>
      <c r="G36" s="204"/>
      <c r="H36" s="205"/>
      <c r="I36" s="39"/>
      <c r="J36" s="42"/>
    </row>
    <row r="37" spans="1:10" ht="12.75">
      <c r="A37" s="44"/>
      <c r="B37" s="69"/>
      <c r="C37" s="75"/>
      <c r="D37" s="203"/>
      <c r="E37" s="204"/>
      <c r="F37" s="204"/>
      <c r="G37" s="204"/>
      <c r="H37" s="205"/>
      <c r="I37" s="39"/>
      <c r="J37" s="42"/>
    </row>
    <row r="38" spans="1:10" ht="12.75">
      <c r="A38" s="44"/>
      <c r="B38" s="69"/>
      <c r="C38" s="75"/>
      <c r="D38" s="203"/>
      <c r="E38" s="204"/>
      <c r="F38" s="204"/>
      <c r="G38" s="204"/>
      <c r="H38" s="205"/>
      <c r="I38" s="39"/>
      <c r="J38" s="42"/>
    </row>
    <row r="39" spans="1:10" ht="12.75">
      <c r="A39" s="44"/>
      <c r="B39" s="69"/>
      <c r="C39" s="75"/>
      <c r="D39" s="203"/>
      <c r="E39" s="204"/>
      <c r="F39" s="204"/>
      <c r="G39" s="204"/>
      <c r="H39" s="205"/>
      <c r="I39" s="39"/>
      <c r="J39" s="42"/>
    </row>
    <row r="40" spans="1:10" ht="12.75">
      <c r="A40" s="44"/>
      <c r="B40" s="69"/>
      <c r="C40" s="75"/>
      <c r="D40" s="203"/>
      <c r="E40" s="204"/>
      <c r="F40" s="204"/>
      <c r="G40" s="204"/>
      <c r="H40" s="205"/>
      <c r="I40" s="39"/>
      <c r="J40" s="42"/>
    </row>
    <row r="41" spans="1:10" ht="12.75">
      <c r="A41" s="44"/>
      <c r="B41" s="69"/>
      <c r="C41" s="75"/>
      <c r="D41" s="203"/>
      <c r="E41" s="204"/>
      <c r="F41" s="204"/>
      <c r="G41" s="204"/>
      <c r="H41" s="205"/>
      <c r="I41" s="39"/>
      <c r="J41" s="42"/>
    </row>
    <row r="42" spans="1:10" ht="12.75">
      <c r="A42" s="44"/>
      <c r="B42" s="69"/>
      <c r="C42" s="75"/>
      <c r="D42" s="203"/>
      <c r="E42" s="204"/>
      <c r="F42" s="204"/>
      <c r="G42" s="204"/>
      <c r="H42" s="205"/>
      <c r="I42" s="39"/>
      <c r="J42" s="42"/>
    </row>
    <row r="43" spans="1:10" ht="12.75">
      <c r="A43" s="44"/>
      <c r="B43" s="69"/>
      <c r="C43" s="75"/>
      <c r="D43" s="203"/>
      <c r="E43" s="204"/>
      <c r="F43" s="204"/>
      <c r="G43" s="204"/>
      <c r="H43" s="205"/>
      <c r="I43" s="39"/>
      <c r="J43" s="42"/>
    </row>
    <row r="44" spans="1:10" ht="12.75">
      <c r="A44" s="44"/>
      <c r="B44" s="69"/>
      <c r="C44" s="75"/>
      <c r="D44" s="203"/>
      <c r="E44" s="204"/>
      <c r="F44" s="204"/>
      <c r="G44" s="204"/>
      <c r="H44" s="205"/>
      <c r="I44" s="39"/>
      <c r="J44" s="42"/>
    </row>
    <row r="45" spans="1:10" ht="12.75">
      <c r="A45" s="44"/>
      <c r="B45" s="69"/>
      <c r="C45" s="75"/>
      <c r="D45" s="203"/>
      <c r="E45" s="204"/>
      <c r="F45" s="204"/>
      <c r="G45" s="204"/>
      <c r="H45" s="205"/>
      <c r="I45" s="39"/>
      <c r="J45" s="42"/>
    </row>
    <row r="46" spans="1:10" ht="12.75">
      <c r="A46" s="44"/>
      <c r="B46" s="69"/>
      <c r="C46" s="75"/>
      <c r="D46" s="203"/>
      <c r="E46" s="204"/>
      <c r="F46" s="204"/>
      <c r="G46" s="204"/>
      <c r="H46" s="205"/>
      <c r="I46" s="39"/>
      <c r="J46" s="42"/>
    </row>
    <row r="47" spans="1:10" ht="12.75">
      <c r="A47" s="44"/>
      <c r="B47" s="69"/>
      <c r="C47" s="75"/>
      <c r="D47" s="203"/>
      <c r="E47" s="204"/>
      <c r="F47" s="204"/>
      <c r="G47" s="204"/>
      <c r="H47" s="205"/>
      <c r="I47" s="39"/>
      <c r="J47" s="42"/>
    </row>
    <row r="48" spans="1:10" ht="12.75">
      <c r="A48" s="44"/>
      <c r="B48" s="69"/>
      <c r="C48" s="75"/>
      <c r="D48" s="203"/>
      <c r="E48" s="204"/>
      <c r="F48" s="204"/>
      <c r="G48" s="204"/>
      <c r="H48" s="205"/>
      <c r="I48" s="39"/>
      <c r="J48" s="42"/>
    </row>
    <row r="49" spans="1:10" ht="12.75">
      <c r="A49" s="44"/>
      <c r="B49" s="69"/>
      <c r="C49" s="75"/>
      <c r="D49" s="203"/>
      <c r="E49" s="204"/>
      <c r="F49" s="204"/>
      <c r="G49" s="204"/>
      <c r="H49" s="205"/>
      <c r="I49" s="39"/>
      <c r="J49" s="42"/>
    </row>
    <row r="50" spans="1:10" ht="12.75">
      <c r="A50" s="44"/>
      <c r="B50" s="69"/>
      <c r="C50" s="75"/>
      <c r="D50" s="203"/>
      <c r="E50" s="204"/>
      <c r="F50" s="204"/>
      <c r="G50" s="204"/>
      <c r="H50" s="205"/>
      <c r="I50" s="39"/>
      <c r="J50" s="42"/>
    </row>
    <row r="51" spans="1:10" ht="12.75">
      <c r="A51" s="44"/>
      <c r="B51" s="69"/>
      <c r="C51" s="75"/>
      <c r="D51" s="203"/>
      <c r="E51" s="204"/>
      <c r="F51" s="204"/>
      <c r="G51" s="204"/>
      <c r="H51" s="205"/>
      <c r="I51" s="39"/>
      <c r="J51" s="42"/>
    </row>
    <row r="52" spans="1:10" ht="12.75">
      <c r="A52" s="44"/>
      <c r="B52" s="69"/>
      <c r="C52" s="75"/>
      <c r="D52" s="203"/>
      <c r="E52" s="204"/>
      <c r="F52" s="204"/>
      <c r="G52" s="204"/>
      <c r="H52" s="205"/>
      <c r="I52" s="39"/>
      <c r="J52" s="42"/>
    </row>
    <row r="53" spans="1:10" ht="12.75">
      <c r="A53" s="44"/>
      <c r="B53" s="69"/>
      <c r="C53" s="75"/>
      <c r="D53" s="203"/>
      <c r="E53" s="204"/>
      <c r="F53" s="204"/>
      <c r="G53" s="204"/>
      <c r="H53" s="205"/>
      <c r="I53" s="39"/>
      <c r="J53" s="42"/>
    </row>
    <row r="54" spans="1:10" ht="12.75">
      <c r="A54" s="44"/>
      <c r="B54" s="69"/>
      <c r="C54" s="75"/>
      <c r="D54" s="203"/>
      <c r="E54" s="204"/>
      <c r="F54" s="204"/>
      <c r="G54" s="204"/>
      <c r="H54" s="205"/>
      <c r="I54" s="39"/>
      <c r="J54" s="42"/>
    </row>
    <row r="55" spans="1:10" ht="12.75">
      <c r="A55" s="44"/>
      <c r="B55" s="69"/>
      <c r="C55" s="75"/>
      <c r="D55" s="203"/>
      <c r="E55" s="204"/>
      <c r="F55" s="204"/>
      <c r="G55" s="204"/>
      <c r="H55" s="205"/>
      <c r="I55" s="39"/>
      <c r="J55" s="42"/>
    </row>
    <row r="56" spans="1:10" ht="12.75">
      <c r="A56" s="44"/>
      <c r="B56" s="69"/>
      <c r="C56" s="75"/>
      <c r="D56" s="203"/>
      <c r="E56" s="204"/>
      <c r="F56" s="204"/>
      <c r="G56" s="204"/>
      <c r="H56" s="205"/>
      <c r="I56" s="39"/>
      <c r="J56" s="42"/>
    </row>
    <row r="57" spans="1:10" ht="12.75">
      <c r="A57" s="44"/>
      <c r="B57" s="69"/>
      <c r="C57" s="75"/>
      <c r="D57" s="203"/>
      <c r="E57" s="204"/>
      <c r="F57" s="204"/>
      <c r="G57" s="204"/>
      <c r="H57" s="205"/>
      <c r="I57" s="39"/>
      <c r="J57" s="42"/>
    </row>
    <row r="58" spans="1:10" ht="12.75">
      <c r="A58" s="44"/>
      <c r="B58" s="69"/>
      <c r="C58" s="75"/>
      <c r="D58" s="203"/>
      <c r="E58" s="204"/>
      <c r="F58" s="204"/>
      <c r="G58" s="204"/>
      <c r="H58" s="205"/>
      <c r="I58" s="39"/>
      <c r="J58" s="42"/>
    </row>
    <row r="59" spans="1:10" ht="12.75">
      <c r="A59" s="44"/>
      <c r="B59" s="69"/>
      <c r="C59" s="75"/>
      <c r="D59" s="203"/>
      <c r="E59" s="204"/>
      <c r="F59" s="204"/>
      <c r="G59" s="204"/>
      <c r="H59" s="205"/>
      <c r="I59" s="39"/>
      <c r="J59" s="42"/>
    </row>
    <row r="60" spans="1:10" ht="12.75">
      <c r="A60" s="44"/>
      <c r="B60" s="69"/>
      <c r="C60" s="75"/>
      <c r="D60" s="203"/>
      <c r="E60" s="204"/>
      <c r="F60" s="204"/>
      <c r="G60" s="204"/>
      <c r="H60" s="205"/>
      <c r="I60" s="39"/>
      <c r="J60" s="42"/>
    </row>
    <row r="61" spans="1:10" ht="12.75">
      <c r="A61" s="44"/>
      <c r="B61" s="69"/>
      <c r="C61" s="75"/>
      <c r="D61" s="203"/>
      <c r="E61" s="204"/>
      <c r="F61" s="204"/>
      <c r="G61" s="204"/>
      <c r="H61" s="205"/>
      <c r="I61" s="39"/>
      <c r="J61" s="42"/>
    </row>
    <row r="62" spans="1:10" ht="12.75">
      <c r="A62" s="44"/>
      <c r="B62" s="69"/>
      <c r="C62" s="75"/>
      <c r="D62" s="203"/>
      <c r="E62" s="204"/>
      <c r="F62" s="204"/>
      <c r="G62" s="204"/>
      <c r="H62" s="205"/>
      <c r="I62" s="39"/>
      <c r="J62" s="42"/>
    </row>
    <row r="63" spans="1:10" ht="12.75">
      <c r="A63" s="44"/>
      <c r="B63" s="69"/>
      <c r="C63" s="75"/>
      <c r="D63" s="203"/>
      <c r="E63" s="204"/>
      <c r="F63" s="204"/>
      <c r="G63" s="204"/>
      <c r="H63" s="205"/>
      <c r="I63" s="39"/>
      <c r="J63" s="42"/>
    </row>
    <row r="64" spans="1:10" ht="12.75">
      <c r="A64" s="44"/>
      <c r="B64" s="69"/>
      <c r="C64" s="75"/>
      <c r="D64" s="203"/>
      <c r="E64" s="204"/>
      <c r="F64" s="204"/>
      <c r="G64" s="204"/>
      <c r="H64" s="205"/>
      <c r="I64" s="39"/>
      <c r="J64" s="42"/>
    </row>
    <row r="65" spans="1:10" ht="12.75">
      <c r="A65" s="44"/>
      <c r="B65" s="69"/>
      <c r="C65" s="75"/>
      <c r="D65" s="203"/>
      <c r="E65" s="204"/>
      <c r="F65" s="204"/>
      <c r="G65" s="204"/>
      <c r="H65" s="205"/>
      <c r="I65" s="39"/>
      <c r="J65" s="42"/>
    </row>
    <row r="66" spans="1:10" ht="12.75">
      <c r="A66" s="44"/>
      <c r="B66" s="69"/>
      <c r="C66" s="75"/>
      <c r="D66" s="203"/>
      <c r="E66" s="204"/>
      <c r="F66" s="204"/>
      <c r="G66" s="204"/>
      <c r="H66" s="205"/>
      <c r="I66" s="39"/>
      <c r="J66" s="42"/>
    </row>
    <row r="67" spans="1:10" ht="12.75">
      <c r="A67" s="44"/>
      <c r="B67" s="69"/>
      <c r="C67" s="75"/>
      <c r="D67" s="203"/>
      <c r="E67" s="204"/>
      <c r="F67" s="204"/>
      <c r="G67" s="204"/>
      <c r="H67" s="205"/>
      <c r="I67" s="39"/>
      <c r="J67" s="42"/>
    </row>
    <row r="68" spans="1:10" ht="12.75">
      <c r="A68" s="44"/>
      <c r="B68" s="69"/>
      <c r="C68" s="75"/>
      <c r="D68" s="203"/>
      <c r="E68" s="204"/>
      <c r="F68" s="204"/>
      <c r="G68" s="204"/>
      <c r="H68" s="205"/>
      <c r="I68" s="39"/>
      <c r="J68" s="42"/>
    </row>
    <row r="69" spans="1:10" ht="12.75">
      <c r="A69" s="44"/>
      <c r="B69" s="69"/>
      <c r="C69" s="75"/>
      <c r="D69" s="203"/>
      <c r="E69" s="204"/>
      <c r="F69" s="204"/>
      <c r="G69" s="204"/>
      <c r="H69" s="205"/>
      <c r="I69" s="39"/>
      <c r="J69" s="42"/>
    </row>
    <row r="70" spans="1:10" ht="12.75">
      <c r="A70" s="44"/>
      <c r="B70" s="69"/>
      <c r="C70" s="75"/>
      <c r="D70" s="203"/>
      <c r="E70" s="204"/>
      <c r="F70" s="204"/>
      <c r="G70" s="204"/>
      <c r="H70" s="205"/>
      <c r="I70" s="39"/>
      <c r="J70" s="42"/>
    </row>
    <row r="71" spans="1:10" ht="12.75">
      <c r="A71" s="44"/>
      <c r="B71" s="69"/>
      <c r="C71" s="75"/>
      <c r="D71" s="203"/>
      <c r="E71" s="204"/>
      <c r="F71" s="204"/>
      <c r="G71" s="204"/>
      <c r="H71" s="205"/>
      <c r="I71" s="39"/>
      <c r="J71" s="42"/>
    </row>
    <row r="72" spans="1:10" ht="12.75">
      <c r="A72" s="44"/>
      <c r="B72" s="69"/>
      <c r="C72" s="75"/>
      <c r="D72" s="203"/>
      <c r="E72" s="204"/>
      <c r="F72" s="204"/>
      <c r="G72" s="204"/>
      <c r="H72" s="205"/>
      <c r="I72" s="39"/>
      <c r="J72" s="42"/>
    </row>
    <row r="73" spans="1:10" ht="12.75">
      <c r="A73" s="44"/>
      <c r="B73" s="69"/>
      <c r="C73" s="75"/>
      <c r="D73" s="203"/>
      <c r="E73" s="204"/>
      <c r="F73" s="204"/>
      <c r="G73" s="204"/>
      <c r="H73" s="205"/>
      <c r="I73" s="39"/>
      <c r="J73" s="42"/>
    </row>
    <row r="74" spans="1:10" ht="12.75">
      <c r="A74" s="44"/>
      <c r="B74" s="69"/>
      <c r="C74" s="75"/>
      <c r="D74" s="203"/>
      <c r="E74" s="204"/>
      <c r="F74" s="204"/>
      <c r="G74" s="204"/>
      <c r="H74" s="205"/>
      <c r="I74" s="39"/>
      <c r="J74" s="42"/>
    </row>
    <row r="75" spans="1:10" ht="12.75">
      <c r="A75" s="44"/>
      <c r="B75" s="69"/>
      <c r="C75" s="75"/>
      <c r="D75" s="203"/>
      <c r="E75" s="204"/>
      <c r="F75" s="204"/>
      <c r="G75" s="204"/>
      <c r="H75" s="205"/>
      <c r="I75" s="39"/>
      <c r="J75" s="42"/>
    </row>
    <row r="76" spans="1:10" ht="12.75">
      <c r="A76" s="44"/>
      <c r="B76" s="69"/>
      <c r="C76" s="75"/>
      <c r="D76" s="203"/>
      <c r="E76" s="204"/>
      <c r="F76" s="204"/>
      <c r="G76" s="204"/>
      <c r="H76" s="205"/>
      <c r="I76" s="39"/>
      <c r="J76" s="42"/>
    </row>
    <row r="77" spans="1:10" ht="12.75">
      <c r="A77" s="44"/>
      <c r="B77" s="69"/>
      <c r="C77" s="75"/>
      <c r="D77" s="203"/>
      <c r="E77" s="204"/>
      <c r="F77" s="204"/>
      <c r="G77" s="204"/>
      <c r="H77" s="205"/>
      <c r="I77" s="39"/>
      <c r="J77" s="42"/>
    </row>
    <row r="78" spans="1:10" ht="12.75">
      <c r="A78" s="44"/>
      <c r="B78" s="69"/>
      <c r="C78" s="75"/>
      <c r="D78" s="203"/>
      <c r="E78" s="204"/>
      <c r="F78" s="204"/>
      <c r="G78" s="204"/>
      <c r="H78" s="205"/>
      <c r="I78" s="39"/>
      <c r="J78" s="42"/>
    </row>
    <row r="79" spans="1:10" ht="12.75">
      <c r="A79" s="44"/>
      <c r="B79" s="69"/>
      <c r="C79" s="75"/>
      <c r="D79" s="203"/>
      <c r="E79" s="204"/>
      <c r="F79" s="204"/>
      <c r="G79" s="204"/>
      <c r="H79" s="205"/>
      <c r="I79" s="43"/>
      <c r="J79" s="42"/>
    </row>
    <row r="80" spans="1:10" ht="12.75">
      <c r="A80" s="44"/>
      <c r="B80" s="69"/>
      <c r="C80" s="75"/>
      <c r="D80" s="203"/>
      <c r="E80" s="204"/>
      <c r="F80" s="204"/>
      <c r="G80" s="204"/>
      <c r="H80" s="205"/>
      <c r="I80" s="43"/>
      <c r="J80" s="42"/>
    </row>
    <row r="81" spans="1:10" ht="12.75">
      <c r="A81" s="44"/>
      <c r="B81" s="69"/>
      <c r="C81" s="75"/>
      <c r="D81" s="203"/>
      <c r="E81" s="204"/>
      <c r="F81" s="204"/>
      <c r="G81" s="204"/>
      <c r="H81" s="205"/>
      <c r="I81" s="43"/>
      <c r="J81" s="42"/>
    </row>
    <row r="82" spans="1:10" ht="12.75">
      <c r="A82" s="44"/>
      <c r="B82" s="69"/>
      <c r="C82" s="75"/>
      <c r="D82" s="203"/>
      <c r="E82" s="204"/>
      <c r="F82" s="204"/>
      <c r="G82" s="204"/>
      <c r="H82" s="205"/>
      <c r="I82" s="43"/>
      <c r="J82" s="42"/>
    </row>
    <row r="83" spans="1:10" ht="12.75">
      <c r="A83" s="44"/>
      <c r="B83" s="69"/>
      <c r="C83" s="75"/>
      <c r="D83" s="203"/>
      <c r="E83" s="204"/>
      <c r="F83" s="204"/>
      <c r="G83" s="204"/>
      <c r="H83" s="205"/>
      <c r="I83" s="43"/>
      <c r="J83" s="42"/>
    </row>
    <row r="84" spans="1:10" ht="12.75">
      <c r="A84" s="44"/>
      <c r="B84" s="69"/>
      <c r="C84" s="75"/>
      <c r="D84" s="203"/>
      <c r="E84" s="204"/>
      <c r="F84" s="204"/>
      <c r="G84" s="204"/>
      <c r="H84" s="205"/>
      <c r="I84" s="43"/>
      <c r="J84" s="42"/>
    </row>
    <row r="85" spans="1:10" ht="12.75">
      <c r="A85" s="44"/>
      <c r="B85" s="69"/>
      <c r="C85" s="75"/>
      <c r="D85" s="203"/>
      <c r="E85" s="204"/>
      <c r="F85" s="204"/>
      <c r="G85" s="204"/>
      <c r="H85" s="205"/>
      <c r="I85" s="43"/>
      <c r="J85" s="42"/>
    </row>
    <row r="86" spans="1:10" ht="12.75">
      <c r="A86" s="44"/>
      <c r="B86" s="69"/>
      <c r="C86" s="75"/>
      <c r="D86" s="203"/>
      <c r="E86" s="204"/>
      <c r="F86" s="204"/>
      <c r="G86" s="204"/>
      <c r="H86" s="205"/>
      <c r="I86" s="43"/>
      <c r="J86" s="42"/>
    </row>
    <row r="87" spans="1:10" ht="12.75">
      <c r="A87" s="44"/>
      <c r="B87" s="69"/>
      <c r="C87" s="75"/>
      <c r="D87" s="203"/>
      <c r="E87" s="204"/>
      <c r="F87" s="204"/>
      <c r="G87" s="204"/>
      <c r="H87" s="205"/>
      <c r="I87" s="43"/>
      <c r="J87" s="42"/>
    </row>
    <row r="88" spans="1:10" ht="12.75">
      <c r="A88" s="44"/>
      <c r="B88" s="69"/>
      <c r="C88" s="75"/>
      <c r="D88" s="203"/>
      <c r="E88" s="204"/>
      <c r="F88" s="204"/>
      <c r="G88" s="204"/>
      <c r="H88" s="205"/>
      <c r="I88" s="43"/>
      <c r="J88" s="42"/>
    </row>
    <row r="89" spans="1:10" ht="12.75">
      <c r="A89" s="44"/>
      <c r="B89" s="69"/>
      <c r="C89" s="75"/>
      <c r="D89" s="203"/>
      <c r="E89" s="204"/>
      <c r="F89" s="204"/>
      <c r="G89" s="204"/>
      <c r="H89" s="205"/>
      <c r="I89" s="43"/>
      <c r="J89" s="42"/>
    </row>
    <row r="90" spans="1:10" ht="12.75">
      <c r="A90" s="44"/>
      <c r="B90" s="69"/>
      <c r="C90" s="75"/>
      <c r="D90" s="203"/>
      <c r="E90" s="204"/>
      <c r="F90" s="204"/>
      <c r="G90" s="204"/>
      <c r="H90" s="205"/>
      <c r="I90" s="43"/>
      <c r="J90" s="42"/>
    </row>
    <row r="91" spans="1:10" ht="12.75">
      <c r="A91" s="44"/>
      <c r="B91" s="69"/>
      <c r="C91" s="75"/>
      <c r="D91" s="203"/>
      <c r="E91" s="204"/>
      <c r="F91" s="204"/>
      <c r="G91" s="204"/>
      <c r="H91" s="205"/>
      <c r="I91" s="43"/>
      <c r="J91" s="42"/>
    </row>
    <row r="92" spans="1:10" ht="12.75">
      <c r="A92" s="44"/>
      <c r="B92" s="69"/>
      <c r="C92" s="75"/>
      <c r="D92" s="203"/>
      <c r="E92" s="204"/>
      <c r="F92" s="204"/>
      <c r="G92" s="204"/>
      <c r="H92" s="205"/>
      <c r="I92" s="43"/>
      <c r="J92" s="42"/>
    </row>
    <row r="93" spans="1:10" ht="12.75">
      <c r="A93" s="44"/>
      <c r="B93" s="69"/>
      <c r="C93" s="75"/>
      <c r="D93" s="203"/>
      <c r="E93" s="204"/>
      <c r="F93" s="204"/>
      <c r="G93" s="204"/>
      <c r="H93" s="205"/>
      <c r="I93" s="43"/>
      <c r="J93" s="42"/>
    </row>
    <row r="94" spans="1:10" ht="12.75">
      <c r="A94" s="44"/>
      <c r="B94" s="69"/>
      <c r="C94" s="75"/>
      <c r="D94" s="203"/>
      <c r="E94" s="204"/>
      <c r="F94" s="204"/>
      <c r="G94" s="204"/>
      <c r="H94" s="205"/>
      <c r="I94" s="43"/>
      <c r="J94" s="42"/>
    </row>
    <row r="95" spans="1:10" ht="12.75">
      <c r="A95" s="44"/>
      <c r="B95" s="69"/>
      <c r="C95" s="75"/>
      <c r="D95" s="203"/>
      <c r="E95" s="204"/>
      <c r="F95" s="204"/>
      <c r="G95" s="204"/>
      <c r="H95" s="205"/>
      <c r="I95" s="43"/>
      <c r="J95" s="42"/>
    </row>
    <row r="96" spans="1:10" ht="12.75">
      <c r="A96" s="44"/>
      <c r="B96" s="69"/>
      <c r="C96" s="75"/>
      <c r="D96" s="203"/>
      <c r="E96" s="204"/>
      <c r="F96" s="204"/>
      <c r="G96" s="204"/>
      <c r="H96" s="205"/>
      <c r="I96" s="43"/>
      <c r="J96" s="42"/>
    </row>
    <row r="97" spans="1:10" ht="12.75">
      <c r="A97" s="44"/>
      <c r="B97" s="69"/>
      <c r="C97" s="75"/>
      <c r="D97" s="203"/>
      <c r="E97" s="204"/>
      <c r="F97" s="204"/>
      <c r="G97" s="204"/>
      <c r="H97" s="205"/>
      <c r="I97" s="43"/>
      <c r="J97" s="42"/>
    </row>
    <row r="98" spans="1:10" ht="12.75">
      <c r="A98" s="44"/>
      <c r="B98" s="69"/>
      <c r="C98" s="75"/>
      <c r="D98" s="203"/>
      <c r="E98" s="204"/>
      <c r="F98" s="204"/>
      <c r="G98" s="204"/>
      <c r="H98" s="205"/>
      <c r="I98" s="43"/>
      <c r="J98" s="42"/>
    </row>
    <row r="99" spans="1:10" ht="12.75">
      <c r="A99" s="44"/>
      <c r="B99" s="69"/>
      <c r="C99" s="75"/>
      <c r="D99" s="203"/>
      <c r="E99" s="204"/>
      <c r="F99" s="204"/>
      <c r="G99" s="204"/>
      <c r="H99" s="205"/>
      <c r="I99" s="43"/>
      <c r="J99" s="42"/>
    </row>
    <row r="100" spans="1:10" ht="12.75">
      <c r="A100" s="44"/>
      <c r="B100" s="69"/>
      <c r="C100" s="75"/>
      <c r="D100" s="203"/>
      <c r="E100" s="204"/>
      <c r="F100" s="204"/>
      <c r="G100" s="204"/>
      <c r="H100" s="205"/>
      <c r="I100" s="43"/>
      <c r="J100" s="42"/>
    </row>
    <row r="101" spans="1:10" ht="12.75">
      <c r="A101" s="44"/>
      <c r="B101" s="69"/>
      <c r="C101" s="75"/>
      <c r="D101" s="203"/>
      <c r="E101" s="204"/>
      <c r="F101" s="204"/>
      <c r="G101" s="204"/>
      <c r="H101" s="205"/>
      <c r="I101" s="43"/>
      <c r="J101" s="42"/>
    </row>
    <row r="102" spans="1:10" ht="12.75">
      <c r="A102" s="44"/>
      <c r="B102" s="69"/>
      <c r="C102" s="75"/>
      <c r="D102" s="203"/>
      <c r="E102" s="204"/>
      <c r="F102" s="204"/>
      <c r="G102" s="204"/>
      <c r="H102" s="205"/>
      <c r="I102" s="43"/>
      <c r="J102" s="42"/>
    </row>
    <row r="103" spans="1:10" ht="12.75">
      <c r="A103" s="44"/>
      <c r="B103" s="69"/>
      <c r="C103" s="75"/>
      <c r="D103" s="203"/>
      <c r="E103" s="204"/>
      <c r="F103" s="204"/>
      <c r="G103" s="204"/>
      <c r="H103" s="205"/>
      <c r="I103" s="43"/>
      <c r="J103" s="42"/>
    </row>
    <row r="104" spans="1:10" ht="12.75">
      <c r="A104" s="44"/>
      <c r="B104" s="69"/>
      <c r="C104" s="75"/>
      <c r="D104" s="203"/>
      <c r="E104" s="204"/>
      <c r="F104" s="204"/>
      <c r="G104" s="204"/>
      <c r="H104" s="205"/>
      <c r="I104" s="43"/>
      <c r="J104" s="42"/>
    </row>
    <row r="105" spans="1:10" ht="12.75">
      <c r="A105" s="44"/>
      <c r="B105" s="69"/>
      <c r="C105" s="75"/>
      <c r="D105" s="203"/>
      <c r="E105" s="204"/>
      <c r="F105" s="204"/>
      <c r="G105" s="204"/>
      <c r="H105" s="205"/>
      <c r="I105" s="43"/>
      <c r="J105" s="42"/>
    </row>
    <row r="106" spans="1:10" ht="12.75">
      <c r="A106" s="44"/>
      <c r="B106" s="69"/>
      <c r="C106" s="75"/>
      <c r="D106" s="203"/>
      <c r="E106" s="204"/>
      <c r="F106" s="204"/>
      <c r="G106" s="204"/>
      <c r="H106" s="205"/>
      <c r="I106" s="43"/>
      <c r="J106" s="42"/>
    </row>
    <row r="107" spans="1:10" ht="12.75">
      <c r="A107" s="44"/>
      <c r="B107" s="69"/>
      <c r="C107" s="75"/>
      <c r="D107" s="203"/>
      <c r="E107" s="204"/>
      <c r="F107" s="204"/>
      <c r="G107" s="204"/>
      <c r="H107" s="205"/>
      <c r="I107" s="43"/>
      <c r="J107" s="42"/>
    </row>
    <row r="108" spans="1:10" ht="12.75">
      <c r="A108" s="44"/>
      <c r="B108" s="69"/>
      <c r="C108" s="75"/>
      <c r="D108" s="203"/>
      <c r="E108" s="204"/>
      <c r="F108" s="204"/>
      <c r="G108" s="204"/>
      <c r="H108" s="205"/>
      <c r="I108" s="43"/>
      <c r="J108" s="42"/>
    </row>
    <row r="109" spans="1:10" ht="12.75">
      <c r="A109" s="44"/>
      <c r="B109" s="69"/>
      <c r="C109" s="75"/>
      <c r="D109" s="203"/>
      <c r="E109" s="204"/>
      <c r="F109" s="204"/>
      <c r="G109" s="204"/>
      <c r="H109" s="205"/>
      <c r="I109" s="43"/>
      <c r="J109" s="42"/>
    </row>
    <row r="110" spans="1:10" ht="12.75">
      <c r="A110" s="44"/>
      <c r="B110" s="69"/>
      <c r="C110" s="75"/>
      <c r="D110" s="203"/>
      <c r="E110" s="204"/>
      <c r="F110" s="204"/>
      <c r="G110" s="204"/>
      <c r="H110" s="205"/>
      <c r="I110" s="43"/>
      <c r="J110" s="42"/>
    </row>
    <row r="111" spans="1:10" ht="12.75">
      <c r="A111" s="44"/>
      <c r="B111" s="69"/>
      <c r="C111" s="75"/>
      <c r="D111" s="203"/>
      <c r="E111" s="204"/>
      <c r="F111" s="204"/>
      <c r="G111" s="204"/>
      <c r="H111" s="205"/>
      <c r="I111" s="43"/>
      <c r="J111" s="42"/>
    </row>
    <row r="112" spans="1:10" ht="12.75">
      <c r="A112" s="44"/>
      <c r="B112" s="69"/>
      <c r="C112" s="75"/>
      <c r="D112" s="203"/>
      <c r="E112" s="204"/>
      <c r="F112" s="204"/>
      <c r="G112" s="204"/>
      <c r="H112" s="205"/>
      <c r="I112" s="43"/>
      <c r="J112" s="42"/>
    </row>
    <row r="113" spans="1:10" ht="12.75">
      <c r="A113" s="44"/>
      <c r="B113" s="69"/>
      <c r="C113" s="75"/>
      <c r="D113" s="203"/>
      <c r="E113" s="204"/>
      <c r="F113" s="204"/>
      <c r="G113" s="204"/>
      <c r="H113" s="205"/>
      <c r="I113" s="43"/>
      <c r="J113" s="42"/>
    </row>
    <row r="114" spans="1:10" ht="12.75">
      <c r="A114" s="44"/>
      <c r="B114" s="69"/>
      <c r="C114" s="75"/>
      <c r="D114" s="203"/>
      <c r="E114" s="204"/>
      <c r="F114" s="204"/>
      <c r="G114" s="204"/>
      <c r="H114" s="205"/>
      <c r="I114" s="43"/>
      <c r="J114" s="42"/>
    </row>
    <row r="115" spans="1:10" ht="12.75">
      <c r="A115" s="44"/>
      <c r="B115" s="69"/>
      <c r="C115" s="75"/>
      <c r="D115" s="203"/>
      <c r="E115" s="204"/>
      <c r="F115" s="204"/>
      <c r="G115" s="204"/>
      <c r="H115" s="205"/>
      <c r="I115" s="43"/>
      <c r="J115" s="42"/>
    </row>
    <row r="116" spans="1:10" ht="12.75">
      <c r="A116" s="44"/>
      <c r="B116" s="69"/>
      <c r="C116" s="75"/>
      <c r="D116" s="203"/>
      <c r="E116" s="204"/>
      <c r="F116" s="204"/>
      <c r="G116" s="204"/>
      <c r="H116" s="205"/>
      <c r="I116" s="43"/>
      <c r="J116" s="42"/>
    </row>
    <row r="117" spans="1:10" ht="12.75">
      <c r="A117" s="44"/>
      <c r="B117" s="69"/>
      <c r="C117" s="75"/>
      <c r="D117" s="203"/>
      <c r="E117" s="204"/>
      <c r="F117" s="204"/>
      <c r="G117" s="204"/>
      <c r="H117" s="205"/>
      <c r="I117" s="43"/>
      <c r="J117" s="42"/>
    </row>
    <row r="118" spans="1:10" ht="12.75">
      <c r="A118" s="44"/>
      <c r="B118" s="69"/>
      <c r="C118" s="75"/>
      <c r="D118" s="203"/>
      <c r="E118" s="204"/>
      <c r="F118" s="204"/>
      <c r="G118" s="204"/>
      <c r="H118" s="205"/>
      <c r="I118" s="43"/>
      <c r="J118" s="42"/>
    </row>
    <row r="119" spans="1:10" ht="12.75">
      <c r="A119" s="44"/>
      <c r="B119" s="69"/>
      <c r="C119" s="75"/>
      <c r="D119" s="203"/>
      <c r="E119" s="204"/>
      <c r="F119" s="204"/>
      <c r="G119" s="204"/>
      <c r="H119" s="205"/>
      <c r="I119" s="43"/>
      <c r="J119" s="42"/>
    </row>
    <row r="120" spans="1:10" ht="12.75">
      <c r="A120" s="44"/>
      <c r="B120" s="69"/>
      <c r="C120" s="75"/>
      <c r="D120" s="203"/>
      <c r="E120" s="204"/>
      <c r="F120" s="204"/>
      <c r="G120" s="204"/>
      <c r="H120" s="205"/>
      <c r="I120" s="43"/>
      <c r="J120" s="42"/>
    </row>
    <row r="121" spans="1:10" ht="12.75">
      <c r="A121" s="44"/>
      <c r="B121" s="69"/>
      <c r="C121" s="75"/>
      <c r="D121" s="203"/>
      <c r="E121" s="204"/>
      <c r="F121" s="204"/>
      <c r="G121" s="204"/>
      <c r="H121" s="205"/>
      <c r="I121" s="43"/>
      <c r="J121" s="42"/>
    </row>
    <row r="122" spans="1:10" ht="12.75">
      <c r="A122" s="44"/>
      <c r="B122" s="69"/>
      <c r="C122" s="75"/>
      <c r="D122" s="203"/>
      <c r="E122" s="204"/>
      <c r="F122" s="204"/>
      <c r="G122" s="204"/>
      <c r="H122" s="205"/>
      <c r="I122" s="43"/>
      <c r="J122" s="42"/>
    </row>
    <row r="123" spans="1:10" ht="12.75">
      <c r="A123" s="44"/>
      <c r="B123" s="69"/>
      <c r="C123" s="75"/>
      <c r="D123" s="203"/>
      <c r="E123" s="204"/>
      <c r="F123" s="204"/>
      <c r="G123" s="204"/>
      <c r="H123" s="205"/>
      <c r="I123" s="43"/>
      <c r="J123" s="42"/>
    </row>
    <row r="124" spans="1:10" ht="12.75">
      <c r="A124" s="44"/>
      <c r="B124" s="69"/>
      <c r="C124" s="75"/>
      <c r="D124" s="203"/>
      <c r="E124" s="204"/>
      <c r="F124" s="204"/>
      <c r="G124" s="204"/>
      <c r="H124" s="205"/>
      <c r="I124" s="43"/>
      <c r="J124" s="42"/>
    </row>
    <row r="125" spans="1:10" ht="12.75">
      <c r="A125" s="44"/>
      <c r="B125" s="69"/>
      <c r="C125" s="75"/>
      <c r="D125" s="203"/>
      <c r="E125" s="204"/>
      <c r="F125" s="204"/>
      <c r="G125" s="204"/>
      <c r="H125" s="205"/>
      <c r="I125" s="43"/>
      <c r="J125" s="42"/>
    </row>
    <row r="126" spans="1:10" ht="12.75">
      <c r="A126" s="44"/>
      <c r="B126" s="69"/>
      <c r="C126" s="75"/>
      <c r="D126" s="203"/>
      <c r="E126" s="204"/>
      <c r="F126" s="204"/>
      <c r="G126" s="204"/>
      <c r="H126" s="205"/>
      <c r="I126" s="43"/>
      <c r="J126" s="42"/>
    </row>
    <row r="127" spans="1:10" ht="12.75">
      <c r="A127" s="44"/>
      <c r="B127" s="69"/>
      <c r="C127" s="75"/>
      <c r="D127" s="203"/>
      <c r="E127" s="204"/>
      <c r="F127" s="204"/>
      <c r="G127" s="204"/>
      <c r="H127" s="205"/>
      <c r="I127" s="43"/>
      <c r="J127" s="42"/>
    </row>
    <row r="128" spans="1:10" ht="12.75">
      <c r="A128" s="44"/>
      <c r="B128" s="69"/>
      <c r="C128" s="75"/>
      <c r="D128" s="203"/>
      <c r="E128" s="204"/>
      <c r="F128" s="204"/>
      <c r="G128" s="204"/>
      <c r="H128" s="205"/>
      <c r="I128" s="43"/>
      <c r="J128" s="42"/>
    </row>
    <row r="129" spans="1:10" ht="12.75">
      <c r="A129" s="44"/>
      <c r="B129" s="69"/>
      <c r="C129" s="75"/>
      <c r="D129" s="203"/>
      <c r="E129" s="204"/>
      <c r="F129" s="204"/>
      <c r="G129" s="204"/>
      <c r="H129" s="205"/>
      <c r="I129" s="43"/>
      <c r="J129" s="42"/>
    </row>
    <row r="130" spans="1:10" ht="12.75">
      <c r="A130" s="44"/>
      <c r="B130" s="69"/>
      <c r="C130" s="75"/>
      <c r="D130" s="203"/>
      <c r="E130" s="204"/>
      <c r="F130" s="204"/>
      <c r="G130" s="204"/>
      <c r="H130" s="205"/>
      <c r="I130" s="43"/>
      <c r="J130" s="42"/>
    </row>
    <row r="131" spans="1:10" ht="12.75">
      <c r="A131" s="44"/>
      <c r="B131" s="69"/>
      <c r="C131" s="75"/>
      <c r="D131" s="203"/>
      <c r="E131" s="204"/>
      <c r="F131" s="204"/>
      <c r="G131" s="204"/>
      <c r="H131" s="205"/>
      <c r="I131" s="43"/>
      <c r="J131" s="42"/>
    </row>
    <row r="132" spans="1:10" ht="12.75">
      <c r="A132" s="44"/>
      <c r="B132" s="69"/>
      <c r="C132" s="75"/>
      <c r="D132" s="203"/>
      <c r="E132" s="204"/>
      <c r="F132" s="204"/>
      <c r="G132" s="204"/>
      <c r="H132" s="205"/>
      <c r="I132" s="43"/>
      <c r="J132" s="42"/>
    </row>
    <row r="133" spans="1:10" ht="12.75">
      <c r="A133" s="44"/>
      <c r="B133" s="69"/>
      <c r="C133" s="75"/>
      <c r="D133" s="203"/>
      <c r="E133" s="204"/>
      <c r="F133" s="204"/>
      <c r="G133" s="204"/>
      <c r="H133" s="205"/>
      <c r="I133" s="43"/>
      <c r="J133" s="42"/>
    </row>
    <row r="134" spans="1:10" ht="12.75">
      <c r="A134" s="44"/>
      <c r="B134" s="69"/>
      <c r="C134" s="75"/>
      <c r="D134" s="203"/>
      <c r="E134" s="204"/>
      <c r="F134" s="204"/>
      <c r="G134" s="204"/>
      <c r="H134" s="205"/>
      <c r="I134" s="43"/>
      <c r="J134" s="42"/>
    </row>
    <row r="135" spans="1:10" ht="12.75">
      <c r="A135" s="44"/>
      <c r="B135" s="69"/>
      <c r="C135" s="75"/>
      <c r="D135" s="203"/>
      <c r="E135" s="204"/>
      <c r="F135" s="204"/>
      <c r="G135" s="204"/>
      <c r="H135" s="205"/>
      <c r="I135" s="43"/>
      <c r="J135" s="42"/>
    </row>
    <row r="136" spans="1:10" ht="12.75">
      <c r="A136" s="44"/>
      <c r="B136" s="69"/>
      <c r="C136" s="75"/>
      <c r="D136" s="203"/>
      <c r="E136" s="204"/>
      <c r="F136" s="204"/>
      <c r="G136" s="204"/>
      <c r="H136" s="205"/>
      <c r="I136" s="43"/>
      <c r="J136" s="42"/>
    </row>
    <row r="137" spans="1:10" ht="12.75">
      <c r="A137" s="44"/>
      <c r="B137" s="69"/>
      <c r="C137" s="75"/>
      <c r="D137" s="203"/>
      <c r="E137" s="204"/>
      <c r="F137" s="204"/>
      <c r="G137" s="204"/>
      <c r="H137" s="205"/>
      <c r="I137" s="43"/>
      <c r="J137" s="42"/>
    </row>
    <row r="138" spans="1:10" ht="12.75">
      <c r="A138" s="44"/>
      <c r="B138" s="69"/>
      <c r="C138" s="75"/>
      <c r="D138" s="203"/>
      <c r="E138" s="204"/>
      <c r="F138" s="204"/>
      <c r="G138" s="204"/>
      <c r="H138" s="205"/>
      <c r="I138" s="43"/>
      <c r="J138" s="42"/>
    </row>
    <row r="139" spans="1:10" ht="12.75">
      <c r="A139" s="44"/>
      <c r="B139" s="69"/>
      <c r="C139" s="75"/>
      <c r="D139" s="203"/>
      <c r="E139" s="204"/>
      <c r="F139" s="204"/>
      <c r="G139" s="204"/>
      <c r="H139" s="205"/>
      <c r="I139" s="43"/>
      <c r="J139" s="42"/>
    </row>
    <row r="140" spans="1:10" ht="12.75">
      <c r="A140" s="44"/>
      <c r="B140" s="69"/>
      <c r="C140" s="75"/>
      <c r="D140" s="203"/>
      <c r="E140" s="204"/>
      <c r="F140" s="204"/>
      <c r="G140" s="204"/>
      <c r="H140" s="205"/>
      <c r="I140" s="43"/>
      <c r="J140" s="42"/>
    </row>
    <row r="141" spans="1:10" ht="12.75">
      <c r="A141" s="44"/>
      <c r="B141" s="69"/>
      <c r="C141" s="75"/>
      <c r="D141" s="203"/>
      <c r="E141" s="204"/>
      <c r="F141" s="204"/>
      <c r="G141" s="204"/>
      <c r="H141" s="205"/>
      <c r="I141" s="43"/>
      <c r="J141" s="42"/>
    </row>
    <row r="142" spans="1:10" ht="12.75">
      <c r="A142" s="44"/>
      <c r="B142" s="69"/>
      <c r="C142" s="75"/>
      <c r="D142" s="203"/>
      <c r="E142" s="204"/>
      <c r="F142" s="204"/>
      <c r="G142" s="204"/>
      <c r="H142" s="205"/>
      <c r="I142" s="43"/>
      <c r="J142" s="42"/>
    </row>
    <row r="143" spans="1:10" ht="12.75">
      <c r="A143" s="44"/>
      <c r="B143" s="69"/>
      <c r="C143" s="75"/>
      <c r="D143" s="203"/>
      <c r="E143" s="204"/>
      <c r="F143" s="204"/>
      <c r="G143" s="204"/>
      <c r="H143" s="205"/>
      <c r="I143" s="43"/>
      <c r="J143" s="42"/>
    </row>
    <row r="144" spans="1:10" ht="12.75">
      <c r="A144" s="44"/>
      <c r="B144" s="69"/>
      <c r="C144" s="75"/>
      <c r="D144" s="203"/>
      <c r="E144" s="204"/>
      <c r="F144" s="204"/>
      <c r="G144" s="204"/>
      <c r="H144" s="205"/>
      <c r="I144" s="43"/>
      <c r="J144" s="42"/>
    </row>
    <row r="145" spans="1:10" ht="12.75">
      <c r="A145" s="44"/>
      <c r="B145" s="69"/>
      <c r="C145" s="75"/>
      <c r="D145" s="203"/>
      <c r="E145" s="204"/>
      <c r="F145" s="204"/>
      <c r="G145" s="204"/>
      <c r="H145" s="205"/>
      <c r="I145" s="43"/>
      <c r="J145" s="42"/>
    </row>
    <row r="146" spans="1:10" ht="12.75">
      <c r="A146" s="44"/>
      <c r="B146" s="69"/>
      <c r="C146" s="75"/>
      <c r="D146" s="203"/>
      <c r="E146" s="204"/>
      <c r="F146" s="204"/>
      <c r="G146" s="204"/>
      <c r="H146" s="205"/>
      <c r="I146" s="43"/>
      <c r="J146" s="42"/>
    </row>
    <row r="147" spans="1:10" ht="12.75">
      <c r="A147" s="44"/>
      <c r="B147" s="69"/>
      <c r="C147" s="75"/>
      <c r="D147" s="203"/>
      <c r="E147" s="204"/>
      <c r="F147" s="204"/>
      <c r="G147" s="204"/>
      <c r="H147" s="205"/>
      <c r="I147" s="43"/>
      <c r="J147" s="42"/>
    </row>
    <row r="148" spans="1:10" ht="12.75">
      <c r="A148" s="44"/>
      <c r="B148" s="69"/>
      <c r="C148" s="75"/>
      <c r="D148" s="203"/>
      <c r="E148" s="204"/>
      <c r="F148" s="204"/>
      <c r="G148" s="204"/>
      <c r="H148" s="205"/>
      <c r="I148" s="43"/>
      <c r="J148" s="42"/>
    </row>
    <row r="149" spans="1:10" ht="12.75">
      <c r="A149" s="44"/>
      <c r="B149" s="69"/>
      <c r="C149" s="75"/>
      <c r="D149" s="203"/>
      <c r="E149" s="204"/>
      <c r="F149" s="204"/>
      <c r="G149" s="204"/>
      <c r="H149" s="205"/>
      <c r="I149" s="43"/>
      <c r="J149" s="42"/>
    </row>
    <row r="150" spans="1:10" ht="12.75">
      <c r="A150" s="44"/>
      <c r="B150" s="69"/>
      <c r="C150" s="75"/>
      <c r="D150" s="203"/>
      <c r="E150" s="204"/>
      <c r="F150" s="204"/>
      <c r="G150" s="204"/>
      <c r="H150" s="205"/>
      <c r="I150" s="43"/>
      <c r="J150" s="42"/>
    </row>
    <row r="151" spans="1:10" ht="12.75">
      <c r="A151" s="44"/>
      <c r="B151" s="69"/>
      <c r="C151" s="75"/>
      <c r="D151" s="203"/>
      <c r="E151" s="204"/>
      <c r="F151" s="204"/>
      <c r="G151" s="204"/>
      <c r="H151" s="205"/>
      <c r="I151" s="43"/>
      <c r="J151" s="42"/>
    </row>
    <row r="152" spans="1:10" ht="12.75">
      <c r="A152" s="44"/>
      <c r="B152" s="69"/>
      <c r="C152" s="75"/>
      <c r="D152" s="203"/>
      <c r="E152" s="204"/>
      <c r="F152" s="204"/>
      <c r="G152" s="204"/>
      <c r="H152" s="205"/>
      <c r="I152" s="43"/>
      <c r="J152" s="42"/>
    </row>
    <row r="153" spans="1:10" ht="12.75">
      <c r="A153" s="44"/>
      <c r="B153" s="69"/>
      <c r="C153" s="75"/>
      <c r="D153" s="203"/>
      <c r="E153" s="204"/>
      <c r="F153" s="204"/>
      <c r="G153" s="204"/>
      <c r="H153" s="205"/>
      <c r="I153" s="43"/>
      <c r="J153" s="42"/>
    </row>
    <row r="154" spans="1:10" ht="12.75">
      <c r="A154" s="44"/>
      <c r="B154" s="69"/>
      <c r="C154" s="75"/>
      <c r="D154" s="203"/>
      <c r="E154" s="204"/>
      <c r="F154" s="204"/>
      <c r="G154" s="204"/>
      <c r="H154" s="205"/>
      <c r="I154" s="43"/>
      <c r="J154" s="42"/>
    </row>
    <row r="155" spans="1:10" ht="12.75">
      <c r="A155" s="44"/>
      <c r="B155" s="69"/>
      <c r="C155" s="75"/>
      <c r="D155" s="203"/>
      <c r="E155" s="204"/>
      <c r="F155" s="204"/>
      <c r="G155" s="204"/>
      <c r="H155" s="205"/>
      <c r="I155" s="43"/>
      <c r="J155" s="42"/>
    </row>
    <row r="156" spans="1:10" ht="12.75">
      <c r="A156" s="44"/>
      <c r="B156" s="69"/>
      <c r="C156" s="75"/>
      <c r="D156" s="203"/>
      <c r="E156" s="204"/>
      <c r="F156" s="204"/>
      <c r="G156" s="204"/>
      <c r="H156" s="205"/>
      <c r="I156" s="43"/>
      <c r="J156" s="42"/>
    </row>
    <row r="157" spans="1:10" ht="12.75">
      <c r="A157" s="44"/>
      <c r="B157" s="69"/>
      <c r="C157" s="75"/>
      <c r="D157" s="203"/>
      <c r="E157" s="204"/>
      <c r="F157" s="204"/>
      <c r="G157" s="204"/>
      <c r="H157" s="205"/>
      <c r="I157" s="43"/>
      <c r="J157" s="42"/>
    </row>
    <row r="158" spans="1:10" ht="12.75">
      <c r="A158" s="44"/>
      <c r="B158" s="69"/>
      <c r="C158" s="75"/>
      <c r="D158" s="203"/>
      <c r="E158" s="204"/>
      <c r="F158" s="204"/>
      <c r="G158" s="204"/>
      <c r="H158" s="205"/>
      <c r="I158" s="43"/>
      <c r="J158" s="42"/>
    </row>
    <row r="159" spans="1:10" ht="12.75">
      <c r="A159" s="44"/>
      <c r="B159" s="69"/>
      <c r="C159" s="75"/>
      <c r="D159" s="203"/>
      <c r="E159" s="204"/>
      <c r="F159" s="204"/>
      <c r="G159" s="204"/>
      <c r="H159" s="205"/>
      <c r="I159" s="43"/>
      <c r="J159" s="42"/>
    </row>
    <row r="160" spans="1:10" ht="12.75">
      <c r="A160" s="44"/>
      <c r="B160" s="69"/>
      <c r="C160" s="75"/>
      <c r="D160" s="203"/>
      <c r="E160" s="204"/>
      <c r="F160" s="204"/>
      <c r="G160" s="204"/>
      <c r="H160" s="205"/>
      <c r="I160" s="43"/>
      <c r="J160" s="42"/>
    </row>
    <row r="161" spans="1:10" ht="12.75">
      <c r="A161" s="44"/>
      <c r="B161" s="69"/>
      <c r="C161" s="75"/>
      <c r="D161" s="203"/>
      <c r="E161" s="204"/>
      <c r="F161" s="204"/>
      <c r="G161" s="204"/>
      <c r="H161" s="205"/>
      <c r="I161" s="43"/>
      <c r="J161" s="42"/>
    </row>
    <row r="162" spans="1:10" ht="12.75">
      <c r="A162" s="44"/>
      <c r="B162" s="69"/>
      <c r="C162" s="75"/>
      <c r="D162" s="203"/>
      <c r="E162" s="204"/>
      <c r="F162" s="204"/>
      <c r="G162" s="204"/>
      <c r="H162" s="205"/>
      <c r="I162" s="43"/>
      <c r="J162" s="42"/>
    </row>
    <row r="163" spans="1:10" ht="12.75">
      <c r="A163" s="44"/>
      <c r="B163" s="69"/>
      <c r="C163" s="75"/>
      <c r="D163" s="203"/>
      <c r="E163" s="204"/>
      <c r="F163" s="204"/>
      <c r="G163" s="204"/>
      <c r="H163" s="205"/>
      <c r="I163" s="43"/>
      <c r="J163" s="42"/>
    </row>
    <row r="164" spans="1:10" ht="12.75">
      <c r="A164" s="44"/>
      <c r="B164" s="69"/>
      <c r="C164" s="75"/>
      <c r="D164" s="203"/>
      <c r="E164" s="204"/>
      <c r="F164" s="204"/>
      <c r="G164" s="204"/>
      <c r="H164" s="205"/>
      <c r="I164" s="43"/>
      <c r="J164" s="42"/>
    </row>
    <row r="165" spans="1:10" ht="12.75">
      <c r="A165" s="44"/>
      <c r="B165" s="69"/>
      <c r="C165" s="75"/>
      <c r="D165" s="203"/>
      <c r="E165" s="204"/>
      <c r="F165" s="204"/>
      <c r="G165" s="204"/>
      <c r="H165" s="205"/>
      <c r="I165" s="43"/>
      <c r="J165" s="42"/>
    </row>
    <row r="166" spans="1:10" ht="12.75">
      <c r="A166" s="44"/>
      <c r="B166" s="69"/>
      <c r="C166" s="75"/>
      <c r="D166" s="203"/>
      <c r="E166" s="204"/>
      <c r="F166" s="204"/>
      <c r="G166" s="204"/>
      <c r="H166" s="205"/>
      <c r="I166" s="43"/>
      <c r="J166" s="42"/>
    </row>
    <row r="167" spans="1:10" ht="12.75">
      <c r="A167" s="44"/>
      <c r="B167" s="69"/>
      <c r="C167" s="75"/>
      <c r="D167" s="203"/>
      <c r="E167" s="204"/>
      <c r="F167" s="204"/>
      <c r="G167" s="204"/>
      <c r="H167" s="205"/>
      <c r="I167" s="43"/>
      <c r="J167" s="42"/>
    </row>
    <row r="168" spans="1:10" ht="12.75">
      <c r="A168" s="44"/>
      <c r="B168" s="69"/>
      <c r="C168" s="75"/>
      <c r="D168" s="203"/>
      <c r="E168" s="204"/>
      <c r="F168" s="204"/>
      <c r="G168" s="204"/>
      <c r="H168" s="205"/>
      <c r="I168" s="43"/>
      <c r="J168" s="42"/>
    </row>
    <row r="169" spans="1:10" ht="12.75">
      <c r="A169" s="44"/>
      <c r="B169" s="69"/>
      <c r="C169" s="75"/>
      <c r="D169" s="203"/>
      <c r="E169" s="204"/>
      <c r="F169" s="204"/>
      <c r="G169" s="204"/>
      <c r="H169" s="205"/>
      <c r="I169" s="43"/>
      <c r="J169" s="42"/>
    </row>
    <row r="170" spans="1:10" ht="12.75">
      <c r="A170" s="44"/>
      <c r="B170" s="69"/>
      <c r="C170" s="75"/>
      <c r="D170" s="203"/>
      <c r="E170" s="204"/>
      <c r="F170" s="204"/>
      <c r="G170" s="204"/>
      <c r="H170" s="205"/>
      <c r="I170" s="43"/>
      <c r="J170" s="42"/>
    </row>
    <row r="171" spans="1:10" ht="12.75">
      <c r="A171" s="44"/>
      <c r="B171" s="69"/>
      <c r="C171" s="75"/>
      <c r="D171" s="203"/>
      <c r="E171" s="204"/>
      <c r="F171" s="204"/>
      <c r="G171" s="204"/>
      <c r="H171" s="205"/>
      <c r="I171" s="43"/>
      <c r="J171" s="42"/>
    </row>
    <row r="172" spans="1:10" ht="12.75">
      <c r="A172" s="44"/>
      <c r="B172" s="69"/>
      <c r="C172" s="75"/>
      <c r="D172" s="203"/>
      <c r="E172" s="204"/>
      <c r="F172" s="204"/>
      <c r="G172" s="204"/>
      <c r="H172" s="205"/>
      <c r="I172" s="43"/>
      <c r="J172" s="42"/>
    </row>
    <row r="173" spans="1:10" ht="12.75">
      <c r="A173" s="44"/>
      <c r="B173" s="69"/>
      <c r="C173" s="75"/>
      <c r="D173" s="203"/>
      <c r="E173" s="204"/>
      <c r="F173" s="204"/>
      <c r="G173" s="204"/>
      <c r="H173" s="205"/>
      <c r="I173" s="43"/>
      <c r="J173" s="42"/>
    </row>
    <row r="174" spans="1:10" ht="12.75">
      <c r="A174" s="44"/>
      <c r="B174" s="69"/>
      <c r="C174" s="75"/>
      <c r="D174" s="203"/>
      <c r="E174" s="204"/>
      <c r="F174" s="204"/>
      <c r="G174" s="204"/>
      <c r="H174" s="205"/>
      <c r="I174" s="43"/>
      <c r="J174" s="42"/>
    </row>
    <row r="175" spans="1:10" ht="12.75">
      <c r="A175" s="44"/>
      <c r="B175" s="69"/>
      <c r="C175" s="75"/>
      <c r="D175" s="203"/>
      <c r="E175" s="204"/>
      <c r="F175" s="204"/>
      <c r="G175" s="204"/>
      <c r="H175" s="205"/>
      <c r="I175" s="43"/>
      <c r="J175" s="42"/>
    </row>
    <row r="176" spans="1:10" ht="12.75">
      <c r="A176" s="44"/>
      <c r="B176" s="69"/>
      <c r="C176" s="75"/>
      <c r="D176" s="203"/>
      <c r="E176" s="204"/>
      <c r="F176" s="204"/>
      <c r="G176" s="204"/>
      <c r="H176" s="205"/>
      <c r="I176" s="43"/>
      <c r="J176" s="42"/>
    </row>
    <row r="177" spans="1:10" ht="12.75">
      <c r="A177" s="44"/>
      <c r="B177" s="69"/>
      <c r="C177" s="75"/>
      <c r="D177" s="203"/>
      <c r="E177" s="204"/>
      <c r="F177" s="204"/>
      <c r="G177" s="204"/>
      <c r="H177" s="205"/>
      <c r="I177" s="43"/>
      <c r="J177" s="42"/>
    </row>
    <row r="178" spans="1:10" ht="12.75">
      <c r="A178" s="44"/>
      <c r="B178" s="69"/>
      <c r="C178" s="75"/>
      <c r="D178" s="203"/>
      <c r="E178" s="204"/>
      <c r="F178" s="204"/>
      <c r="G178" s="204"/>
      <c r="H178" s="205"/>
      <c r="I178" s="43"/>
      <c r="J178" s="42"/>
    </row>
    <row r="179" spans="1:10" ht="12.75">
      <c r="A179" s="44"/>
      <c r="B179" s="69"/>
      <c r="C179" s="75"/>
      <c r="D179" s="203"/>
      <c r="E179" s="204"/>
      <c r="F179" s="204"/>
      <c r="G179" s="204"/>
      <c r="H179" s="205"/>
      <c r="I179" s="43"/>
      <c r="J179" s="42"/>
    </row>
    <row r="180" spans="1:10" ht="12.75">
      <c r="A180" s="44"/>
      <c r="B180" s="69"/>
      <c r="C180" s="75"/>
      <c r="D180" s="203"/>
      <c r="E180" s="204"/>
      <c r="F180" s="204"/>
      <c r="G180" s="204"/>
      <c r="H180" s="205"/>
      <c r="I180" s="43"/>
      <c r="J180" s="42"/>
    </row>
    <row r="181" spans="1:10" ht="12.75">
      <c r="A181" s="44"/>
      <c r="B181" s="69"/>
      <c r="C181" s="75"/>
      <c r="D181" s="203"/>
      <c r="E181" s="204"/>
      <c r="F181" s="204"/>
      <c r="G181" s="204"/>
      <c r="H181" s="205"/>
      <c r="I181" s="43"/>
      <c r="J181" s="42"/>
    </row>
    <row r="182" spans="1:10" ht="12.75">
      <c r="A182" s="44"/>
      <c r="B182" s="69"/>
      <c r="C182" s="75"/>
      <c r="D182" s="203"/>
      <c r="E182" s="204"/>
      <c r="F182" s="204"/>
      <c r="G182" s="204"/>
      <c r="H182" s="205"/>
      <c r="I182" s="43"/>
      <c r="J182" s="42"/>
    </row>
    <row r="183" spans="1:10" ht="12.75">
      <c r="A183" s="44"/>
      <c r="B183" s="69"/>
      <c r="C183" s="75"/>
      <c r="D183" s="203"/>
      <c r="E183" s="204"/>
      <c r="F183" s="204"/>
      <c r="G183" s="204"/>
      <c r="H183" s="205"/>
      <c r="I183" s="43"/>
      <c r="J183" s="42"/>
    </row>
    <row r="184" spans="1:10" ht="12.75">
      <c r="A184" s="44"/>
      <c r="B184" s="69"/>
      <c r="C184" s="75"/>
      <c r="D184" s="203"/>
      <c r="E184" s="204"/>
      <c r="F184" s="204"/>
      <c r="G184" s="204"/>
      <c r="H184" s="205"/>
      <c r="I184" s="43"/>
      <c r="J184" s="42"/>
    </row>
    <row r="185" spans="1:10" ht="12.75">
      <c r="A185" s="44"/>
      <c r="B185" s="69"/>
      <c r="C185" s="75"/>
      <c r="D185" s="203"/>
      <c r="E185" s="204"/>
      <c r="F185" s="204"/>
      <c r="G185" s="204"/>
      <c r="H185" s="205"/>
      <c r="I185" s="43"/>
      <c r="J185" s="42"/>
    </row>
    <row r="186" spans="1:10" ht="12.75">
      <c r="A186" s="44"/>
      <c r="B186" s="69"/>
      <c r="C186" s="75"/>
      <c r="D186" s="203"/>
      <c r="E186" s="204"/>
      <c r="F186" s="204"/>
      <c r="G186" s="204"/>
      <c r="H186" s="205"/>
      <c r="I186" s="43"/>
      <c r="J186" s="42"/>
    </row>
    <row r="187" spans="1:10" ht="12.75">
      <c r="A187" s="44"/>
      <c r="B187" s="69"/>
      <c r="C187" s="75"/>
      <c r="D187" s="203"/>
      <c r="E187" s="204"/>
      <c r="F187" s="204"/>
      <c r="G187" s="204"/>
      <c r="H187" s="205"/>
      <c r="I187" s="43"/>
      <c r="J187" s="42"/>
    </row>
    <row r="188" spans="1:10" ht="12.75">
      <c r="A188" s="44"/>
      <c r="B188" s="69"/>
      <c r="C188" s="75"/>
      <c r="D188" s="203"/>
      <c r="E188" s="204"/>
      <c r="F188" s="204"/>
      <c r="G188" s="204"/>
      <c r="H188" s="205"/>
      <c r="I188" s="43"/>
      <c r="J188" s="42"/>
    </row>
    <row r="189" spans="1:10" ht="12.75">
      <c r="A189" s="44"/>
      <c r="B189" s="69"/>
      <c r="C189" s="75"/>
      <c r="D189" s="203"/>
      <c r="E189" s="204"/>
      <c r="F189" s="204"/>
      <c r="G189" s="204"/>
      <c r="H189" s="205"/>
      <c r="I189" s="43"/>
      <c r="J189" s="42"/>
    </row>
    <row r="190" spans="1:10" ht="12.75">
      <c r="A190" s="44"/>
      <c r="B190" s="69"/>
      <c r="C190" s="75"/>
      <c r="D190" s="203"/>
      <c r="E190" s="204"/>
      <c r="F190" s="204"/>
      <c r="G190" s="204"/>
      <c r="H190" s="205"/>
      <c r="I190" s="43"/>
      <c r="J190" s="42"/>
    </row>
    <row r="191" spans="1:10" ht="12.75">
      <c r="A191" s="44"/>
      <c r="B191" s="69"/>
      <c r="C191" s="75"/>
      <c r="D191" s="203"/>
      <c r="E191" s="204"/>
      <c r="F191" s="204"/>
      <c r="G191" s="204"/>
      <c r="H191" s="205"/>
      <c r="I191" s="43"/>
      <c r="J191" s="42"/>
    </row>
    <row r="192" spans="1:10" ht="12.75">
      <c r="A192" s="44"/>
      <c r="B192" s="69"/>
      <c r="C192" s="75"/>
      <c r="D192" s="203"/>
      <c r="E192" s="204"/>
      <c r="F192" s="204"/>
      <c r="G192" s="204"/>
      <c r="H192" s="205"/>
      <c r="I192" s="43"/>
      <c r="J192" s="42"/>
    </row>
    <row r="193" spans="1:10" ht="12.75">
      <c r="A193" s="44"/>
      <c r="B193" s="69"/>
      <c r="C193" s="75"/>
      <c r="D193" s="203"/>
      <c r="E193" s="204"/>
      <c r="F193" s="204"/>
      <c r="G193" s="204"/>
      <c r="H193" s="205"/>
      <c r="I193" s="43"/>
      <c r="J193" s="42"/>
    </row>
    <row r="194" spans="1:10" ht="12.75">
      <c r="A194" s="44"/>
      <c r="B194" s="69"/>
      <c r="C194" s="75"/>
      <c r="D194" s="203"/>
      <c r="E194" s="204"/>
      <c r="F194" s="204"/>
      <c r="G194" s="204"/>
      <c r="H194" s="205"/>
      <c r="I194" s="43"/>
      <c r="J194" s="42"/>
    </row>
    <row r="195" spans="1:10" ht="12.75">
      <c r="A195" s="44"/>
      <c r="B195" s="69"/>
      <c r="C195" s="75"/>
      <c r="D195" s="203"/>
      <c r="E195" s="204"/>
      <c r="F195" s="204"/>
      <c r="G195" s="204"/>
      <c r="H195" s="205"/>
      <c r="I195" s="43"/>
      <c r="J195" s="42"/>
    </row>
    <row r="196" spans="1:10" ht="12.75">
      <c r="A196" s="44"/>
      <c r="B196" s="69"/>
      <c r="C196" s="75"/>
      <c r="D196" s="203"/>
      <c r="E196" s="204"/>
      <c r="F196" s="204"/>
      <c r="G196" s="204"/>
      <c r="H196" s="205"/>
      <c r="I196" s="43"/>
      <c r="J196" s="42"/>
    </row>
    <row r="197" spans="1:10" ht="12.75">
      <c r="A197" s="44"/>
      <c r="B197" s="69"/>
      <c r="C197" s="75"/>
      <c r="D197" s="203"/>
      <c r="E197" s="204"/>
      <c r="F197" s="204"/>
      <c r="G197" s="204"/>
      <c r="H197" s="205"/>
      <c r="I197" s="43"/>
      <c r="J197" s="42"/>
    </row>
    <row r="198" spans="1:10" ht="12.75">
      <c r="A198" s="44"/>
      <c r="B198" s="69"/>
      <c r="C198" s="75"/>
      <c r="D198" s="203"/>
      <c r="E198" s="204"/>
      <c r="F198" s="204"/>
      <c r="G198" s="204"/>
      <c r="H198" s="205"/>
      <c r="I198" s="43"/>
      <c r="J198" s="42"/>
    </row>
    <row r="199" spans="1:10" ht="12.75">
      <c r="A199" s="44"/>
      <c r="B199" s="69"/>
      <c r="C199" s="75"/>
      <c r="D199" s="203"/>
      <c r="E199" s="204"/>
      <c r="F199" s="204"/>
      <c r="G199" s="204"/>
      <c r="H199" s="205"/>
      <c r="I199" s="43"/>
      <c r="J199" s="42"/>
    </row>
    <row r="200" spans="1:10" ht="12.75">
      <c r="A200" s="44"/>
      <c r="B200" s="69"/>
      <c r="C200" s="75"/>
      <c r="D200" s="203"/>
      <c r="E200" s="204"/>
      <c r="F200" s="204"/>
      <c r="G200" s="204"/>
      <c r="H200" s="205"/>
      <c r="I200" s="43"/>
      <c r="J200" s="42"/>
    </row>
    <row r="201" spans="1:10" ht="12.75">
      <c r="A201" s="44"/>
      <c r="B201" s="69"/>
      <c r="C201" s="75"/>
      <c r="D201" s="203"/>
      <c r="E201" s="204"/>
      <c r="F201" s="204"/>
      <c r="G201" s="204"/>
      <c r="H201" s="205"/>
      <c r="I201" s="43"/>
      <c r="J201" s="42"/>
    </row>
    <row r="202" spans="1:10" ht="12.75">
      <c r="A202" s="44"/>
      <c r="B202" s="69"/>
      <c r="C202" s="75"/>
      <c r="D202" s="203"/>
      <c r="E202" s="204"/>
      <c r="F202" s="204"/>
      <c r="G202" s="204"/>
      <c r="H202" s="205"/>
      <c r="I202" s="43"/>
      <c r="J202" s="42"/>
    </row>
    <row r="203" spans="1:10" ht="12.75">
      <c r="A203" s="44"/>
      <c r="B203" s="69"/>
      <c r="C203" s="75"/>
      <c r="D203" s="203"/>
      <c r="E203" s="204"/>
      <c r="F203" s="204"/>
      <c r="G203" s="204"/>
      <c r="H203" s="205"/>
      <c r="I203" s="43"/>
      <c r="J203" s="42"/>
    </row>
    <row r="204" spans="1:10" ht="12.75">
      <c r="A204" s="44"/>
      <c r="B204" s="69"/>
      <c r="C204" s="75"/>
      <c r="D204" s="203"/>
      <c r="E204" s="204"/>
      <c r="F204" s="204"/>
      <c r="G204" s="204"/>
      <c r="H204" s="205"/>
      <c r="I204" s="43"/>
      <c r="J204" s="42"/>
    </row>
    <row r="205" spans="1:10" ht="12.75">
      <c r="A205" s="44"/>
      <c r="B205" s="69"/>
      <c r="C205" s="75"/>
      <c r="D205" s="203"/>
      <c r="E205" s="204"/>
      <c r="F205" s="204"/>
      <c r="G205" s="204"/>
      <c r="H205" s="205"/>
      <c r="I205" s="43"/>
      <c r="J205" s="42"/>
    </row>
    <row r="206" spans="1:10" ht="12.75">
      <c r="A206" s="44"/>
      <c r="B206" s="69"/>
      <c r="C206" s="75"/>
      <c r="D206" s="203"/>
      <c r="E206" s="204"/>
      <c r="F206" s="204"/>
      <c r="G206" s="204"/>
      <c r="H206" s="205"/>
      <c r="I206" s="43"/>
      <c r="J206" s="42"/>
    </row>
    <row r="207" spans="1:10" ht="12.75">
      <c r="A207" s="44"/>
      <c r="B207" s="69"/>
      <c r="C207" s="75"/>
      <c r="D207" s="203"/>
      <c r="E207" s="204"/>
      <c r="F207" s="204"/>
      <c r="G207" s="204"/>
      <c r="H207" s="205"/>
      <c r="I207" s="43"/>
      <c r="J207" s="42"/>
    </row>
    <row r="208" spans="1:10" ht="12.75">
      <c r="A208" s="44"/>
      <c r="B208" s="69"/>
      <c r="C208" s="75"/>
      <c r="D208" s="203"/>
      <c r="E208" s="204"/>
      <c r="F208" s="204"/>
      <c r="G208" s="204"/>
      <c r="H208" s="205"/>
      <c r="I208" s="43"/>
      <c r="J208" s="42"/>
    </row>
    <row r="209" spans="1:10" ht="12.75">
      <c r="A209" s="44"/>
      <c r="B209" s="69"/>
      <c r="C209" s="75"/>
      <c r="D209" s="203"/>
      <c r="E209" s="204"/>
      <c r="F209" s="204"/>
      <c r="G209" s="204"/>
      <c r="H209" s="205"/>
      <c r="I209" s="43"/>
      <c r="J209" s="42"/>
    </row>
    <row r="210" spans="1:10" ht="12.75">
      <c r="A210" s="44"/>
      <c r="B210" s="69"/>
      <c r="C210" s="75"/>
      <c r="D210" s="203"/>
      <c r="E210" s="204"/>
      <c r="F210" s="204"/>
      <c r="G210" s="204"/>
      <c r="H210" s="205"/>
      <c r="I210" s="43"/>
      <c r="J210" s="42"/>
    </row>
    <row r="211" spans="1:10" ht="12.75">
      <c r="A211" s="44"/>
      <c r="B211" s="69"/>
      <c r="C211" s="75"/>
      <c r="D211" s="203"/>
      <c r="E211" s="204"/>
      <c r="F211" s="204"/>
      <c r="G211" s="204"/>
      <c r="H211" s="205"/>
      <c r="I211" s="43"/>
      <c r="J211" s="42"/>
    </row>
    <row r="212" spans="1:10" ht="12.75">
      <c r="A212" s="44"/>
      <c r="B212" s="69"/>
      <c r="C212" s="75"/>
      <c r="D212" s="203"/>
      <c r="E212" s="204"/>
      <c r="F212" s="204"/>
      <c r="G212" s="204"/>
      <c r="H212" s="205"/>
      <c r="I212" s="43"/>
      <c r="J212" s="42"/>
    </row>
    <row r="213" spans="1:10" ht="12.75">
      <c r="A213" s="44"/>
      <c r="B213" s="69"/>
      <c r="C213" s="75"/>
      <c r="D213" s="203"/>
      <c r="E213" s="204"/>
      <c r="F213" s="204"/>
      <c r="G213" s="204"/>
      <c r="H213" s="205"/>
      <c r="I213" s="43"/>
      <c r="J213" s="42"/>
    </row>
    <row r="214" spans="1:10" ht="12.75">
      <c r="A214" s="44"/>
      <c r="B214" s="69"/>
      <c r="C214" s="75"/>
      <c r="D214" s="203"/>
      <c r="E214" s="204"/>
      <c r="F214" s="204"/>
      <c r="G214" s="204"/>
      <c r="H214" s="205"/>
      <c r="I214" s="43"/>
      <c r="J214" s="42"/>
    </row>
    <row r="215" spans="1:10" ht="12.75">
      <c r="A215" s="44"/>
      <c r="B215" s="69"/>
      <c r="C215" s="75"/>
      <c r="D215" s="203"/>
      <c r="E215" s="204"/>
      <c r="F215" s="204"/>
      <c r="G215" s="204"/>
      <c r="H215" s="205"/>
      <c r="I215" s="43"/>
      <c r="J215" s="42"/>
    </row>
    <row r="216" spans="1:10" ht="12.75">
      <c r="A216" s="44"/>
      <c r="B216" s="69"/>
      <c r="C216" s="75"/>
      <c r="D216" s="203"/>
      <c r="E216" s="204"/>
      <c r="F216" s="204"/>
      <c r="G216" s="204"/>
      <c r="H216" s="205"/>
      <c r="I216" s="43"/>
      <c r="J216" s="42"/>
    </row>
    <row r="217" spans="1:10" ht="12.75">
      <c r="A217" s="44"/>
      <c r="B217" s="69"/>
      <c r="C217" s="75"/>
      <c r="D217" s="203"/>
      <c r="E217" s="204"/>
      <c r="F217" s="204"/>
      <c r="G217" s="204"/>
      <c r="H217" s="205"/>
      <c r="I217" s="43"/>
      <c r="J217" s="42"/>
    </row>
    <row r="218" spans="1:10" ht="12.75">
      <c r="A218" s="44"/>
      <c r="B218" s="69"/>
      <c r="C218" s="75"/>
      <c r="D218" s="203"/>
      <c r="E218" s="204"/>
      <c r="F218" s="204"/>
      <c r="G218" s="204"/>
      <c r="H218" s="205"/>
      <c r="I218" s="43"/>
      <c r="J218" s="42"/>
    </row>
    <row r="219" spans="1:10" ht="12.75">
      <c r="A219" s="44"/>
      <c r="B219" s="69"/>
      <c r="C219" s="75"/>
      <c r="D219" s="203"/>
      <c r="E219" s="204"/>
      <c r="F219" s="204"/>
      <c r="G219" s="204"/>
      <c r="H219" s="205"/>
      <c r="I219" s="43"/>
      <c r="J219" s="42"/>
    </row>
    <row r="220" spans="1:10" ht="12.75">
      <c r="A220" s="44"/>
      <c r="B220" s="69"/>
      <c r="C220" s="75"/>
      <c r="D220" s="203"/>
      <c r="E220" s="204"/>
      <c r="F220" s="204"/>
      <c r="G220" s="204"/>
      <c r="H220" s="205"/>
      <c r="I220" s="43"/>
      <c r="J220" s="42"/>
    </row>
    <row r="221" spans="1:10" ht="12.75">
      <c r="A221" s="44"/>
      <c r="B221" s="69"/>
      <c r="C221" s="75"/>
      <c r="D221" s="203"/>
      <c r="E221" s="204"/>
      <c r="F221" s="204"/>
      <c r="G221" s="204"/>
      <c r="H221" s="205"/>
      <c r="I221" s="43"/>
      <c r="J221" s="42"/>
    </row>
    <row r="222" spans="1:10" ht="12.75">
      <c r="A222" s="44"/>
      <c r="B222" s="69"/>
      <c r="C222" s="75"/>
      <c r="D222" s="203"/>
      <c r="E222" s="204"/>
      <c r="F222" s="204"/>
      <c r="G222" s="204"/>
      <c r="H222" s="205"/>
      <c r="I222" s="43"/>
      <c r="J222" s="42"/>
    </row>
    <row r="223" spans="1:10" ht="12.75">
      <c r="A223" s="44"/>
      <c r="B223" s="69"/>
      <c r="C223" s="75"/>
      <c r="D223" s="203"/>
      <c r="E223" s="204"/>
      <c r="F223" s="204"/>
      <c r="G223" s="204"/>
      <c r="H223" s="205"/>
      <c r="I223" s="43"/>
      <c r="J223" s="42"/>
    </row>
    <row r="224" spans="1:10" ht="12.75">
      <c r="A224" s="44"/>
      <c r="B224" s="69"/>
      <c r="C224" s="75"/>
      <c r="D224" s="203"/>
      <c r="E224" s="204"/>
      <c r="F224" s="204"/>
      <c r="G224" s="204"/>
      <c r="H224" s="205"/>
      <c r="I224" s="43"/>
      <c r="J224" s="42"/>
    </row>
    <row r="225" spans="1:10" ht="12.75">
      <c r="A225" s="44"/>
      <c r="B225" s="69"/>
      <c r="C225" s="75"/>
      <c r="D225" s="203"/>
      <c r="E225" s="204"/>
      <c r="F225" s="204"/>
      <c r="G225" s="204"/>
      <c r="H225" s="205"/>
      <c r="I225" s="43"/>
      <c r="J225" s="42"/>
    </row>
    <row r="226" spans="1:10" ht="12.75">
      <c r="A226" s="44"/>
      <c r="B226" s="69"/>
      <c r="C226" s="75"/>
      <c r="D226" s="203"/>
      <c r="E226" s="204"/>
      <c r="F226" s="204"/>
      <c r="G226" s="204"/>
      <c r="H226" s="205"/>
      <c r="I226" s="43"/>
      <c r="J226" s="42"/>
    </row>
    <row r="227" spans="1:10" ht="12.75">
      <c r="A227" s="44"/>
      <c r="B227" s="69"/>
      <c r="C227" s="75"/>
      <c r="D227" s="203"/>
      <c r="E227" s="204"/>
      <c r="F227" s="204"/>
      <c r="G227" s="204"/>
      <c r="H227" s="205"/>
      <c r="I227" s="43"/>
      <c r="J227" s="42"/>
    </row>
    <row r="228" spans="1:10" ht="12.75">
      <c r="A228" s="44"/>
      <c r="B228" s="69"/>
      <c r="C228" s="75"/>
      <c r="D228" s="203"/>
      <c r="E228" s="204"/>
      <c r="F228" s="204"/>
      <c r="G228" s="204"/>
      <c r="H228" s="205"/>
      <c r="I228" s="43"/>
      <c r="J228" s="42"/>
    </row>
    <row r="229" spans="1:10" ht="12.75">
      <c r="A229" s="44"/>
      <c r="B229" s="69"/>
      <c r="C229" s="75"/>
      <c r="D229" s="203"/>
      <c r="E229" s="204"/>
      <c r="F229" s="204"/>
      <c r="G229" s="204"/>
      <c r="H229" s="205"/>
      <c r="I229" s="43"/>
      <c r="J229" s="42"/>
    </row>
    <row r="230" spans="1:10" ht="12.75">
      <c r="A230" s="44"/>
      <c r="B230" s="69"/>
      <c r="C230" s="75"/>
      <c r="D230" s="203"/>
      <c r="E230" s="204"/>
      <c r="F230" s="204"/>
      <c r="G230" s="204"/>
      <c r="H230" s="205"/>
      <c r="I230" s="43"/>
      <c r="J230" s="42"/>
    </row>
    <row r="231" spans="1:10" ht="12.75">
      <c r="A231" s="44"/>
      <c r="B231" s="69"/>
      <c r="C231" s="75"/>
      <c r="D231" s="203"/>
      <c r="E231" s="204"/>
      <c r="F231" s="204"/>
      <c r="G231" s="204"/>
      <c r="H231" s="205"/>
      <c r="I231" s="43"/>
      <c r="J231" s="42"/>
    </row>
    <row r="232" spans="1:10" ht="12.75">
      <c r="A232" s="44"/>
      <c r="B232" s="69"/>
      <c r="C232" s="75"/>
      <c r="D232" s="203"/>
      <c r="E232" s="204"/>
      <c r="F232" s="204"/>
      <c r="G232" s="204"/>
      <c r="H232" s="205"/>
      <c r="I232" s="43"/>
      <c r="J232" s="42"/>
    </row>
    <row r="233" spans="1:10" ht="12.75">
      <c r="A233" s="44"/>
      <c r="B233" s="69"/>
      <c r="C233" s="75"/>
      <c r="D233" s="203"/>
      <c r="E233" s="204"/>
      <c r="F233" s="204"/>
      <c r="G233" s="204"/>
      <c r="H233" s="205"/>
      <c r="I233" s="43"/>
      <c r="J233" s="42"/>
    </row>
    <row r="234" spans="1:10" ht="12.75">
      <c r="A234" s="44"/>
      <c r="B234" s="69"/>
      <c r="C234" s="75"/>
      <c r="D234" s="203"/>
      <c r="E234" s="204"/>
      <c r="F234" s="204"/>
      <c r="G234" s="204"/>
      <c r="H234" s="205"/>
      <c r="I234" s="43"/>
      <c r="J234" s="42"/>
    </row>
    <row r="235" spans="1:10" ht="12.75">
      <c r="A235" s="44"/>
      <c r="B235" s="69"/>
      <c r="C235" s="75"/>
      <c r="D235" s="203"/>
      <c r="E235" s="204"/>
      <c r="F235" s="204"/>
      <c r="G235" s="204"/>
      <c r="H235" s="205"/>
      <c r="I235" s="43"/>
      <c r="J235" s="42"/>
    </row>
    <row r="236" spans="1:10" ht="12.75">
      <c r="A236" s="44"/>
      <c r="B236" s="69"/>
      <c r="C236" s="75"/>
      <c r="D236" s="203"/>
      <c r="E236" s="204"/>
      <c r="F236" s="204"/>
      <c r="G236" s="204"/>
      <c r="H236" s="205"/>
      <c r="I236" s="43"/>
      <c r="J236" s="42"/>
    </row>
    <row r="237" spans="1:10" ht="12.75">
      <c r="A237" s="44"/>
      <c r="B237" s="69"/>
      <c r="C237" s="75"/>
      <c r="D237" s="203"/>
      <c r="E237" s="204"/>
      <c r="F237" s="204"/>
      <c r="G237" s="204"/>
      <c r="H237" s="205"/>
      <c r="I237" s="43"/>
      <c r="J237" s="42"/>
    </row>
    <row r="238" spans="1:10" ht="12.75">
      <c r="A238" s="44"/>
      <c r="B238" s="69"/>
      <c r="C238" s="75"/>
      <c r="D238" s="203"/>
      <c r="E238" s="204"/>
      <c r="F238" s="204"/>
      <c r="G238" s="204"/>
      <c r="H238" s="205"/>
      <c r="I238" s="43"/>
      <c r="J238" s="42"/>
    </row>
    <row r="239" spans="1:10" ht="12.75">
      <c r="A239" s="44"/>
      <c r="B239" s="69"/>
      <c r="C239" s="75"/>
      <c r="D239" s="203"/>
      <c r="E239" s="204"/>
      <c r="F239" s="204"/>
      <c r="G239" s="204"/>
      <c r="H239" s="205"/>
      <c r="I239" s="43"/>
      <c r="J239" s="42"/>
    </row>
    <row r="240" spans="1:10" ht="12.75">
      <c r="A240" s="44"/>
      <c r="B240" s="69"/>
      <c r="C240" s="75"/>
      <c r="D240" s="203"/>
      <c r="E240" s="204"/>
      <c r="F240" s="204"/>
      <c r="G240" s="204"/>
      <c r="H240" s="205"/>
      <c r="I240" s="43"/>
      <c r="J240" s="42"/>
    </row>
    <row r="241" spans="1:10" ht="12.75">
      <c r="A241" s="44"/>
      <c r="B241" s="69"/>
      <c r="C241" s="75"/>
      <c r="D241" s="203"/>
      <c r="E241" s="204"/>
      <c r="F241" s="204"/>
      <c r="G241" s="204"/>
      <c r="H241" s="205"/>
      <c r="I241" s="43"/>
      <c r="J241" s="42"/>
    </row>
    <row r="242" spans="1:10" ht="12.75">
      <c r="A242" s="44"/>
      <c r="B242" s="69"/>
      <c r="C242" s="75"/>
      <c r="D242" s="203"/>
      <c r="E242" s="204"/>
      <c r="F242" s="204"/>
      <c r="G242" s="204"/>
      <c r="H242" s="205"/>
      <c r="I242" s="43"/>
      <c r="J242" s="42"/>
    </row>
    <row r="243" spans="1:10" ht="12.75">
      <c r="A243" s="44"/>
      <c r="B243" s="69"/>
      <c r="C243" s="75"/>
      <c r="D243" s="203"/>
      <c r="E243" s="204"/>
      <c r="F243" s="204"/>
      <c r="G243" s="204"/>
      <c r="H243" s="205"/>
      <c r="I243" s="43"/>
      <c r="J243" s="42"/>
    </row>
    <row r="244" spans="1:10" ht="12.75">
      <c r="A244" s="44"/>
      <c r="B244" s="69"/>
      <c r="C244" s="75"/>
      <c r="D244" s="203"/>
      <c r="E244" s="204"/>
      <c r="F244" s="204"/>
      <c r="G244" s="204"/>
      <c r="H244" s="205"/>
      <c r="I244" s="43"/>
      <c r="J244" s="42"/>
    </row>
    <row r="245" spans="1:10" ht="12.75">
      <c r="A245" s="44"/>
      <c r="B245" s="69"/>
      <c r="C245" s="75"/>
      <c r="D245" s="203"/>
      <c r="E245" s="204"/>
      <c r="F245" s="204"/>
      <c r="G245" s="204"/>
      <c r="H245" s="205"/>
      <c r="I245" s="43"/>
      <c r="J245" s="42"/>
    </row>
    <row r="246" spans="1:10" ht="12.75">
      <c r="A246" s="44"/>
      <c r="B246" s="69"/>
      <c r="C246" s="75"/>
      <c r="D246" s="203"/>
      <c r="E246" s="204"/>
      <c r="F246" s="204"/>
      <c r="G246" s="204"/>
      <c r="H246" s="205"/>
      <c r="I246" s="43"/>
      <c r="J246" s="42"/>
    </row>
    <row r="247" spans="1:10" ht="12.75">
      <c r="A247" s="44"/>
      <c r="B247" s="69"/>
      <c r="C247" s="75"/>
      <c r="D247" s="203"/>
      <c r="E247" s="204"/>
      <c r="F247" s="204"/>
      <c r="G247" s="204"/>
      <c r="H247" s="205"/>
      <c r="I247" s="43"/>
      <c r="J247" s="42"/>
    </row>
    <row r="248" spans="1:10" ht="12.75">
      <c r="A248" s="44"/>
      <c r="B248" s="69"/>
      <c r="C248" s="75"/>
      <c r="D248" s="203"/>
      <c r="E248" s="204"/>
      <c r="F248" s="204"/>
      <c r="G248" s="204"/>
      <c r="H248" s="205"/>
      <c r="I248" s="43"/>
      <c r="J248" s="42"/>
    </row>
    <row r="249" spans="1:10" ht="12.75">
      <c r="A249" s="44"/>
      <c r="B249" s="69"/>
      <c r="C249" s="75"/>
      <c r="D249" s="203"/>
      <c r="E249" s="204"/>
      <c r="F249" s="204"/>
      <c r="G249" s="204"/>
      <c r="H249" s="205"/>
      <c r="I249" s="43"/>
      <c r="J249" s="42"/>
    </row>
    <row r="250" spans="1:10" ht="12.75">
      <c r="A250" s="44"/>
      <c r="B250" s="69"/>
      <c r="C250" s="75"/>
      <c r="D250" s="203"/>
      <c r="E250" s="204"/>
      <c r="F250" s="204"/>
      <c r="G250" s="204"/>
      <c r="H250" s="205"/>
      <c r="I250" s="43"/>
      <c r="J250" s="42"/>
    </row>
    <row r="251" spans="1:10" ht="12.75">
      <c r="A251" s="44"/>
      <c r="B251" s="69"/>
      <c r="C251" s="75"/>
      <c r="D251" s="203"/>
      <c r="E251" s="204"/>
      <c r="F251" s="204"/>
      <c r="G251" s="204"/>
      <c r="H251" s="205"/>
      <c r="I251" s="43"/>
      <c r="J251" s="42"/>
    </row>
    <row r="252" spans="1:10" ht="12.75">
      <c r="A252" s="44"/>
      <c r="B252" s="69"/>
      <c r="C252" s="75"/>
      <c r="D252" s="203"/>
      <c r="E252" s="204"/>
      <c r="F252" s="204"/>
      <c r="G252" s="204"/>
      <c r="H252" s="205"/>
      <c r="I252" s="43"/>
      <c r="J252" s="42"/>
    </row>
    <row r="253" spans="1:10" ht="12.75">
      <c r="A253" s="44"/>
      <c r="B253" s="69"/>
      <c r="C253" s="75"/>
      <c r="D253" s="203"/>
      <c r="E253" s="204"/>
      <c r="F253" s="204"/>
      <c r="G253" s="204"/>
      <c r="H253" s="205"/>
      <c r="I253" s="43"/>
      <c r="J253" s="42"/>
    </row>
    <row r="254" spans="1:10" ht="12.75">
      <c r="A254" s="44"/>
      <c r="B254" s="69"/>
      <c r="C254" s="75"/>
      <c r="D254" s="203"/>
      <c r="E254" s="204"/>
      <c r="F254" s="204"/>
      <c r="G254" s="204"/>
      <c r="H254" s="205"/>
      <c r="I254" s="43"/>
      <c r="J254" s="42"/>
    </row>
    <row r="255" spans="1:10" ht="12.75">
      <c r="A255" s="44"/>
      <c r="B255" s="69"/>
      <c r="C255" s="75"/>
      <c r="D255" s="203"/>
      <c r="E255" s="204"/>
      <c r="F255" s="204"/>
      <c r="G255" s="204"/>
      <c r="H255" s="205"/>
      <c r="I255" s="43"/>
      <c r="J255" s="42"/>
    </row>
    <row r="256" spans="1:10" ht="12.75">
      <c r="A256" s="44"/>
      <c r="B256" s="69"/>
      <c r="C256" s="75"/>
      <c r="D256" s="203"/>
      <c r="E256" s="204"/>
      <c r="F256" s="204"/>
      <c r="G256" s="204"/>
      <c r="H256" s="205"/>
      <c r="I256" s="43"/>
      <c r="J256" s="42"/>
    </row>
    <row r="257" spans="1:10" ht="12.75">
      <c r="A257" s="44"/>
      <c r="B257" s="69"/>
      <c r="C257" s="75"/>
      <c r="D257" s="203"/>
      <c r="E257" s="204"/>
      <c r="F257" s="204"/>
      <c r="G257" s="204"/>
      <c r="H257" s="205"/>
      <c r="I257" s="43"/>
      <c r="J257" s="42"/>
    </row>
    <row r="258" spans="1:10" ht="12.75">
      <c r="A258" s="44"/>
      <c r="B258" s="69"/>
      <c r="C258" s="75"/>
      <c r="D258" s="203"/>
      <c r="E258" s="204"/>
      <c r="F258" s="204"/>
      <c r="G258" s="204"/>
      <c r="H258" s="205"/>
      <c r="I258" s="43"/>
      <c r="J258" s="42"/>
    </row>
    <row r="259" spans="1:10" ht="12.75">
      <c r="A259" s="44"/>
      <c r="B259" s="69"/>
      <c r="C259" s="75"/>
      <c r="D259" s="203"/>
      <c r="E259" s="204"/>
      <c r="F259" s="204"/>
      <c r="G259" s="204"/>
      <c r="H259" s="205"/>
      <c r="I259" s="43"/>
      <c r="J259" s="42"/>
    </row>
    <row r="260" spans="1:10" ht="12.75">
      <c r="A260" s="44"/>
      <c r="B260" s="69"/>
      <c r="C260" s="75"/>
      <c r="D260" s="203"/>
      <c r="E260" s="204"/>
      <c r="F260" s="204"/>
      <c r="G260" s="204"/>
      <c r="H260" s="205"/>
      <c r="I260" s="43"/>
      <c r="J260" s="42"/>
    </row>
    <row r="261" spans="1:10" ht="12.75">
      <c r="A261" s="44"/>
      <c r="B261" s="69"/>
      <c r="C261" s="75"/>
      <c r="D261" s="203"/>
      <c r="E261" s="204"/>
      <c r="F261" s="204"/>
      <c r="G261" s="204"/>
      <c r="H261" s="205"/>
      <c r="I261" s="43"/>
      <c r="J261" s="42"/>
    </row>
    <row r="262" spans="1:10" ht="12.75">
      <c r="A262" s="44"/>
      <c r="B262" s="69"/>
      <c r="C262" s="75"/>
      <c r="D262" s="203"/>
      <c r="E262" s="204"/>
      <c r="F262" s="204"/>
      <c r="G262" s="204"/>
      <c r="H262" s="205"/>
      <c r="I262" s="43"/>
      <c r="J262" s="42"/>
    </row>
    <row r="263" spans="1:10" ht="12.75">
      <c r="A263" s="44"/>
      <c r="B263" s="69"/>
      <c r="C263" s="75"/>
      <c r="D263" s="203"/>
      <c r="E263" s="204"/>
      <c r="F263" s="204"/>
      <c r="G263" s="204"/>
      <c r="H263" s="205"/>
      <c r="I263" s="43"/>
      <c r="J263" s="42"/>
    </row>
    <row r="264" spans="1:10" ht="12.75">
      <c r="A264" s="44"/>
      <c r="B264" s="69"/>
      <c r="C264" s="75"/>
      <c r="D264" s="203"/>
      <c r="E264" s="204"/>
      <c r="F264" s="204"/>
      <c r="G264" s="204"/>
      <c r="H264" s="205"/>
      <c r="I264" s="43"/>
      <c r="J264" s="42"/>
    </row>
    <row r="265" spans="1:10" ht="12.75">
      <c r="A265" s="44"/>
      <c r="B265" s="69"/>
      <c r="C265" s="75"/>
      <c r="D265" s="203"/>
      <c r="E265" s="204"/>
      <c r="F265" s="204"/>
      <c r="G265" s="204"/>
      <c r="H265" s="205"/>
      <c r="I265" s="43"/>
      <c r="J265" s="42"/>
    </row>
    <row r="266" spans="1:10" ht="12.75">
      <c r="A266" s="44"/>
      <c r="B266" s="69"/>
      <c r="C266" s="75"/>
      <c r="D266" s="203"/>
      <c r="E266" s="204"/>
      <c r="F266" s="204"/>
      <c r="G266" s="204"/>
      <c r="H266" s="205"/>
      <c r="I266" s="43"/>
      <c r="J266" s="42"/>
    </row>
    <row r="267" spans="1:10" ht="12.75">
      <c r="A267" s="44"/>
      <c r="B267" s="69"/>
      <c r="C267" s="75"/>
      <c r="D267" s="203"/>
      <c r="E267" s="204"/>
      <c r="F267" s="204"/>
      <c r="G267" s="204"/>
      <c r="H267" s="205"/>
      <c r="I267" s="43"/>
      <c r="J267" s="42"/>
    </row>
    <row r="268" spans="1:10" ht="12.75">
      <c r="A268" s="44"/>
      <c r="B268" s="69"/>
      <c r="C268" s="75"/>
      <c r="D268" s="203"/>
      <c r="E268" s="204"/>
      <c r="F268" s="204"/>
      <c r="G268" s="204"/>
      <c r="H268" s="205"/>
      <c r="I268" s="43"/>
      <c r="J268" s="42"/>
    </row>
    <row r="269" spans="1:10" ht="12.75">
      <c r="A269" s="44"/>
      <c r="B269" s="69"/>
      <c r="C269" s="75"/>
      <c r="D269" s="203"/>
      <c r="E269" s="204"/>
      <c r="F269" s="204"/>
      <c r="G269" s="204"/>
      <c r="H269" s="205"/>
      <c r="I269" s="43"/>
      <c r="J269" s="42"/>
    </row>
    <row r="270" spans="1:10" ht="12.75">
      <c r="A270" s="44"/>
      <c r="B270" s="69"/>
      <c r="C270" s="75"/>
      <c r="D270" s="203"/>
      <c r="E270" s="204"/>
      <c r="F270" s="204"/>
      <c r="G270" s="204"/>
      <c r="H270" s="205"/>
      <c r="I270" s="43"/>
      <c r="J270" s="42"/>
    </row>
    <row r="271" spans="1:10" ht="12.75">
      <c r="A271" s="44"/>
      <c r="B271" s="69"/>
      <c r="C271" s="75"/>
      <c r="D271" s="203"/>
      <c r="E271" s="204"/>
      <c r="F271" s="204"/>
      <c r="G271" s="204"/>
      <c r="H271" s="205"/>
      <c r="I271" s="43"/>
      <c r="J271" s="42"/>
    </row>
    <row r="272" spans="1:10" ht="12.75">
      <c r="A272" s="44"/>
      <c r="B272" s="69"/>
      <c r="C272" s="75"/>
      <c r="D272" s="203"/>
      <c r="E272" s="204"/>
      <c r="F272" s="204"/>
      <c r="G272" s="204"/>
      <c r="H272" s="205"/>
      <c r="I272" s="43"/>
      <c r="J272" s="42"/>
    </row>
    <row r="273" spans="1:10" ht="12.75">
      <c r="A273" s="44"/>
      <c r="B273" s="69"/>
      <c r="C273" s="75"/>
      <c r="D273" s="203"/>
      <c r="E273" s="204"/>
      <c r="F273" s="204"/>
      <c r="G273" s="204"/>
      <c r="H273" s="205"/>
      <c r="I273" s="43"/>
      <c r="J273" s="42"/>
    </row>
    <row r="274" spans="1:10" ht="12.75">
      <c r="A274" s="44"/>
      <c r="B274" s="69"/>
      <c r="C274" s="75"/>
      <c r="D274" s="203"/>
      <c r="E274" s="204"/>
      <c r="F274" s="204"/>
      <c r="G274" s="204"/>
      <c r="H274" s="205"/>
      <c r="I274" s="43"/>
      <c r="J274" s="42"/>
    </row>
    <row r="275" spans="1:10" ht="12.75">
      <c r="A275" s="44"/>
      <c r="B275" s="69"/>
      <c r="C275" s="75"/>
      <c r="D275" s="203"/>
      <c r="E275" s="204"/>
      <c r="F275" s="204"/>
      <c r="G275" s="204"/>
      <c r="H275" s="205"/>
      <c r="I275" s="43"/>
      <c r="J275" s="42"/>
    </row>
    <row r="276" spans="1:10" ht="12.75">
      <c r="A276" s="44"/>
      <c r="B276" s="69"/>
      <c r="C276" s="75"/>
      <c r="D276" s="203"/>
      <c r="E276" s="204"/>
      <c r="F276" s="204"/>
      <c r="G276" s="204"/>
      <c r="H276" s="205"/>
      <c r="I276" s="43"/>
      <c r="J276" s="42"/>
    </row>
    <row r="277" spans="1:10" ht="12.75">
      <c r="A277" s="44"/>
      <c r="B277" s="69"/>
      <c r="C277" s="75"/>
      <c r="D277" s="203"/>
      <c r="E277" s="204"/>
      <c r="F277" s="204"/>
      <c r="G277" s="204"/>
      <c r="H277" s="205"/>
      <c r="I277" s="43"/>
      <c r="J277" s="42"/>
    </row>
    <row r="278" spans="1:10" ht="12.75">
      <c r="A278" s="44"/>
      <c r="B278" s="69"/>
      <c r="C278" s="75"/>
      <c r="D278" s="203"/>
      <c r="E278" s="204"/>
      <c r="F278" s="204"/>
      <c r="G278" s="204"/>
      <c r="H278" s="205"/>
      <c r="I278" s="43"/>
      <c r="J278" s="42"/>
    </row>
    <row r="279" spans="1:10" ht="12.75">
      <c r="A279" s="44"/>
      <c r="B279" s="69"/>
      <c r="C279" s="75"/>
      <c r="D279" s="203"/>
      <c r="E279" s="204"/>
      <c r="F279" s="204"/>
      <c r="G279" s="204"/>
      <c r="H279" s="205"/>
      <c r="I279" s="43"/>
      <c r="J279" s="42"/>
    </row>
    <row r="280" spans="1:10" ht="12.75">
      <c r="A280" s="44"/>
      <c r="B280" s="69"/>
      <c r="C280" s="75"/>
      <c r="D280" s="203"/>
      <c r="E280" s="204"/>
      <c r="F280" s="204"/>
      <c r="G280" s="204"/>
      <c r="H280" s="205"/>
      <c r="I280" s="43"/>
      <c r="J280" s="42"/>
    </row>
    <row r="281" spans="1:10" ht="12.75">
      <c r="A281" s="44"/>
      <c r="B281" s="69"/>
      <c r="C281" s="75"/>
      <c r="D281" s="203"/>
      <c r="E281" s="204"/>
      <c r="F281" s="204"/>
      <c r="G281" s="204"/>
      <c r="H281" s="205"/>
      <c r="I281" s="43"/>
      <c r="J281" s="42"/>
    </row>
    <row r="282" spans="1:10" ht="12.75">
      <c r="A282" s="44"/>
      <c r="B282" s="69"/>
      <c r="C282" s="75"/>
      <c r="D282" s="203"/>
      <c r="E282" s="204"/>
      <c r="F282" s="204"/>
      <c r="G282" s="204"/>
      <c r="H282" s="205"/>
      <c r="I282" s="43"/>
      <c r="J282" s="42"/>
    </row>
    <row r="283" spans="1:10" ht="12.75">
      <c r="A283" s="44"/>
      <c r="B283" s="69"/>
      <c r="C283" s="75"/>
      <c r="D283" s="203"/>
      <c r="E283" s="204"/>
      <c r="F283" s="204"/>
      <c r="G283" s="204"/>
      <c r="H283" s="205"/>
      <c r="I283" s="43"/>
      <c r="J283" s="42"/>
    </row>
    <row r="284" spans="1:10" ht="12.75">
      <c r="A284" s="44"/>
      <c r="B284" s="69"/>
      <c r="C284" s="75"/>
      <c r="D284" s="203"/>
      <c r="E284" s="204"/>
      <c r="F284" s="204"/>
      <c r="G284" s="204"/>
      <c r="H284" s="205"/>
      <c r="I284" s="43"/>
      <c r="J284" s="42"/>
    </row>
    <row r="285" spans="1:10" ht="12.75">
      <c r="A285" s="44"/>
      <c r="B285" s="69"/>
      <c r="C285" s="75"/>
      <c r="D285" s="203"/>
      <c r="E285" s="204"/>
      <c r="F285" s="204"/>
      <c r="G285" s="204"/>
      <c r="H285" s="205"/>
      <c r="I285" s="43"/>
      <c r="J285" s="42"/>
    </row>
    <row r="286" spans="1:10" ht="12.75">
      <c r="A286" s="44"/>
      <c r="B286" s="69"/>
      <c r="C286" s="75"/>
      <c r="D286" s="203"/>
      <c r="E286" s="204"/>
      <c r="F286" s="204"/>
      <c r="G286" s="204"/>
      <c r="H286" s="205"/>
      <c r="I286" s="43"/>
      <c r="J286" s="42"/>
    </row>
    <row r="287" spans="1:10" ht="12.75">
      <c r="A287" s="44"/>
      <c r="B287" s="69"/>
      <c r="C287" s="75"/>
      <c r="D287" s="203"/>
      <c r="E287" s="204"/>
      <c r="F287" s="204"/>
      <c r="G287" s="204"/>
      <c r="H287" s="205"/>
      <c r="I287" s="43"/>
      <c r="J287" s="42"/>
    </row>
    <row r="288" spans="1:10" ht="12.75">
      <c r="A288" s="44"/>
      <c r="B288" s="69"/>
      <c r="C288" s="75"/>
      <c r="D288" s="203"/>
      <c r="E288" s="204"/>
      <c r="F288" s="204"/>
      <c r="G288" s="204"/>
      <c r="H288" s="205"/>
      <c r="I288" s="43"/>
      <c r="J288" s="42"/>
    </row>
    <row r="289" spans="1:10" ht="12.75">
      <c r="A289" s="44"/>
      <c r="B289" s="69"/>
      <c r="C289" s="75"/>
      <c r="D289" s="203"/>
      <c r="E289" s="204"/>
      <c r="F289" s="204"/>
      <c r="G289" s="204"/>
      <c r="H289" s="205"/>
      <c r="I289" s="43"/>
      <c r="J289" s="42"/>
    </row>
    <row r="290" spans="1:10" ht="12.75">
      <c r="A290" s="44"/>
      <c r="B290" s="69"/>
      <c r="C290" s="75"/>
      <c r="D290" s="203"/>
      <c r="E290" s="204"/>
      <c r="F290" s="204"/>
      <c r="G290" s="204"/>
      <c r="H290" s="205"/>
      <c r="I290" s="43"/>
      <c r="J290" s="42"/>
    </row>
    <row r="291" spans="1:10" ht="12.75">
      <c r="A291" s="44"/>
      <c r="B291" s="69"/>
      <c r="C291" s="75"/>
      <c r="D291" s="203"/>
      <c r="E291" s="204"/>
      <c r="F291" s="204"/>
      <c r="G291" s="204"/>
      <c r="H291" s="205"/>
      <c r="I291" s="43"/>
      <c r="J291" s="42"/>
    </row>
    <row r="292" spans="1:10" ht="12.75">
      <c r="A292" s="44"/>
      <c r="B292" s="69"/>
      <c r="C292" s="75"/>
      <c r="D292" s="203"/>
      <c r="E292" s="204"/>
      <c r="F292" s="204"/>
      <c r="G292" s="204"/>
      <c r="H292" s="205"/>
      <c r="I292" s="43"/>
      <c r="J292" s="42"/>
    </row>
    <row r="293" spans="1:10" ht="12.75">
      <c r="A293" s="44"/>
      <c r="B293" s="69"/>
      <c r="C293" s="75"/>
      <c r="D293" s="203"/>
      <c r="E293" s="204"/>
      <c r="F293" s="204"/>
      <c r="G293" s="204"/>
      <c r="H293" s="205"/>
      <c r="I293" s="43"/>
      <c r="J293" s="42"/>
    </row>
    <row r="294" spans="1:10" ht="12.75">
      <c r="A294" s="44"/>
      <c r="B294" s="69"/>
      <c r="C294" s="75"/>
      <c r="D294" s="203"/>
      <c r="E294" s="204"/>
      <c r="F294" s="204"/>
      <c r="G294" s="204"/>
      <c r="H294" s="205"/>
      <c r="I294" s="43"/>
      <c r="J294" s="42"/>
    </row>
    <row r="295" spans="1:10" ht="12.75">
      <c r="A295" s="44"/>
      <c r="B295" s="69"/>
      <c r="C295" s="75"/>
      <c r="D295" s="203"/>
      <c r="E295" s="204"/>
      <c r="F295" s="204"/>
      <c r="G295" s="204"/>
      <c r="H295" s="205"/>
      <c r="I295" s="43"/>
      <c r="J295" s="42"/>
    </row>
    <row r="296" spans="1:10" ht="12.75">
      <c r="A296" s="44"/>
      <c r="B296" s="69"/>
      <c r="C296" s="75"/>
      <c r="D296" s="203"/>
      <c r="E296" s="204"/>
      <c r="F296" s="204"/>
      <c r="G296" s="204"/>
      <c r="H296" s="205"/>
      <c r="I296" s="43"/>
      <c r="J296" s="42"/>
    </row>
    <row r="297" spans="1:10" ht="12.75">
      <c r="A297" s="44"/>
      <c r="B297" s="69"/>
      <c r="C297" s="75"/>
      <c r="D297" s="203"/>
      <c r="E297" s="204"/>
      <c r="F297" s="204"/>
      <c r="G297" s="204"/>
      <c r="H297" s="205"/>
      <c r="I297" s="43"/>
      <c r="J297" s="42"/>
    </row>
    <row r="298" spans="1:10" ht="12.75">
      <c r="A298" s="44"/>
      <c r="B298" s="69"/>
      <c r="C298" s="75"/>
      <c r="D298" s="203"/>
      <c r="E298" s="204"/>
      <c r="F298" s="204"/>
      <c r="G298" s="204"/>
      <c r="H298" s="205"/>
      <c r="I298" s="43"/>
      <c r="J298" s="42"/>
    </row>
    <row r="299" spans="1:10" ht="12.75">
      <c r="A299" s="44"/>
      <c r="B299" s="69"/>
      <c r="C299" s="75"/>
      <c r="D299" s="203"/>
      <c r="E299" s="204"/>
      <c r="F299" s="204"/>
      <c r="G299" s="204"/>
      <c r="H299" s="205"/>
      <c r="I299" s="43"/>
      <c r="J299" s="42"/>
    </row>
    <row r="300" spans="1:10" ht="12.75">
      <c r="A300" s="44"/>
      <c r="B300" s="69"/>
      <c r="C300" s="75"/>
      <c r="D300" s="203"/>
      <c r="E300" s="204"/>
      <c r="F300" s="204"/>
      <c r="G300" s="204"/>
      <c r="H300" s="205"/>
      <c r="I300" s="43"/>
      <c r="J300" s="42"/>
    </row>
    <row r="301" spans="1:10" ht="12.75">
      <c r="A301" s="44"/>
      <c r="B301" s="69"/>
      <c r="C301" s="75"/>
      <c r="D301" s="203"/>
      <c r="E301" s="204"/>
      <c r="F301" s="204"/>
      <c r="G301" s="204"/>
      <c r="H301" s="205"/>
      <c r="I301" s="43"/>
      <c r="J301" s="42"/>
    </row>
    <row r="302" spans="1:10" ht="12.75">
      <c r="A302" s="44"/>
      <c r="B302" s="69"/>
      <c r="C302" s="75"/>
      <c r="D302" s="203"/>
      <c r="E302" s="204"/>
      <c r="F302" s="204"/>
      <c r="G302" s="204"/>
      <c r="H302" s="205"/>
      <c r="I302" s="43"/>
      <c r="J302" s="42"/>
    </row>
    <row r="303" spans="1:10" ht="12.75">
      <c r="A303" s="44"/>
      <c r="B303" s="69"/>
      <c r="C303" s="75"/>
      <c r="D303" s="203"/>
      <c r="E303" s="204"/>
      <c r="F303" s="204"/>
      <c r="G303" s="204"/>
      <c r="H303" s="205"/>
      <c r="I303" s="43"/>
      <c r="J303" s="42"/>
    </row>
    <row r="304" spans="1:10" ht="12.75">
      <c r="A304" s="44"/>
      <c r="B304" s="69"/>
      <c r="C304" s="75"/>
      <c r="D304" s="203"/>
      <c r="E304" s="204"/>
      <c r="F304" s="204"/>
      <c r="G304" s="204"/>
      <c r="H304" s="205"/>
      <c r="I304" s="43"/>
      <c r="J304" s="42"/>
    </row>
    <row r="305" spans="1:10" ht="12.75">
      <c r="A305" s="44"/>
      <c r="B305" s="69"/>
      <c r="C305" s="75"/>
      <c r="D305" s="203"/>
      <c r="E305" s="204"/>
      <c r="F305" s="204"/>
      <c r="G305" s="204"/>
      <c r="H305" s="205"/>
      <c r="I305" s="43"/>
      <c r="J305" s="42"/>
    </row>
    <row r="306" spans="1:10" ht="12.75">
      <c r="A306" s="44"/>
      <c r="B306" s="69"/>
      <c r="C306" s="75"/>
      <c r="D306" s="203"/>
      <c r="E306" s="204"/>
      <c r="F306" s="204"/>
      <c r="G306" s="204"/>
      <c r="H306" s="205"/>
      <c r="I306" s="43"/>
      <c r="J306" s="42"/>
    </row>
    <row r="307" spans="1:10" ht="12.75">
      <c r="A307" s="44"/>
      <c r="B307" s="69"/>
      <c r="C307" s="75"/>
      <c r="D307" s="203"/>
      <c r="E307" s="204"/>
      <c r="F307" s="204"/>
      <c r="G307" s="204"/>
      <c r="H307" s="205"/>
      <c r="I307" s="43"/>
      <c r="J307" s="42"/>
    </row>
    <row r="308" spans="1:10" ht="12.75">
      <c r="A308" s="44"/>
      <c r="B308" s="69"/>
      <c r="C308" s="75"/>
      <c r="D308" s="203"/>
      <c r="E308" s="204"/>
      <c r="F308" s="204"/>
      <c r="G308" s="204"/>
      <c r="H308" s="205"/>
      <c r="I308" s="43"/>
      <c r="J308" s="42"/>
    </row>
    <row r="309" spans="1:10" ht="12.75">
      <c r="A309" s="44"/>
      <c r="B309" s="69"/>
      <c r="C309" s="75"/>
      <c r="D309" s="203"/>
      <c r="E309" s="204"/>
      <c r="F309" s="204"/>
      <c r="G309" s="204"/>
      <c r="H309" s="205"/>
      <c r="I309" s="43"/>
      <c r="J309" s="42"/>
    </row>
    <row r="310" spans="1:10" ht="12.75">
      <c r="A310" s="44"/>
      <c r="B310" s="69"/>
      <c r="C310" s="75"/>
      <c r="D310" s="203"/>
      <c r="E310" s="204"/>
      <c r="F310" s="204"/>
      <c r="G310" s="204"/>
      <c r="H310" s="205"/>
      <c r="I310" s="43"/>
      <c r="J310" s="42"/>
    </row>
    <row r="311" spans="1:10" ht="12.75">
      <c r="A311" s="44"/>
      <c r="B311" s="69"/>
      <c r="C311" s="75"/>
      <c r="D311" s="203"/>
      <c r="E311" s="204"/>
      <c r="F311" s="204"/>
      <c r="G311" s="204"/>
      <c r="H311" s="205"/>
      <c r="I311" s="43"/>
      <c r="J311" s="42"/>
    </row>
    <row r="312" spans="1:10" ht="12.75">
      <c r="A312" s="44"/>
      <c r="B312" s="69"/>
      <c r="C312" s="75"/>
      <c r="D312" s="203"/>
      <c r="E312" s="204"/>
      <c r="F312" s="204"/>
      <c r="G312" s="204"/>
      <c r="H312" s="205"/>
      <c r="I312" s="43"/>
      <c r="J312" s="42"/>
    </row>
    <row r="313" spans="1:10" ht="12.75">
      <c r="A313" s="44"/>
      <c r="B313" s="69"/>
      <c r="C313" s="75"/>
      <c r="D313" s="203"/>
      <c r="E313" s="204"/>
      <c r="F313" s="204"/>
      <c r="G313" s="204"/>
      <c r="H313" s="205"/>
      <c r="I313" s="43"/>
      <c r="J313" s="42"/>
    </row>
    <row r="314" spans="1:10" ht="12.75">
      <c r="A314" s="44"/>
      <c r="B314" s="69"/>
      <c r="C314" s="75"/>
      <c r="D314" s="203"/>
      <c r="E314" s="204"/>
      <c r="F314" s="204"/>
      <c r="G314" s="204"/>
      <c r="H314" s="205"/>
      <c r="I314" s="43"/>
      <c r="J314" s="42"/>
    </row>
    <row r="315" spans="1:10" ht="12.75">
      <c r="A315" s="44"/>
      <c r="B315" s="69"/>
      <c r="C315" s="75"/>
      <c r="D315" s="203"/>
      <c r="E315" s="204"/>
      <c r="F315" s="204"/>
      <c r="G315" s="204"/>
      <c r="H315" s="205"/>
      <c r="I315" s="43"/>
      <c r="J315" s="42"/>
    </row>
    <row r="316" spans="1:10" ht="12.75">
      <c r="A316" s="44"/>
      <c r="B316" s="69"/>
      <c r="C316" s="75"/>
      <c r="D316" s="203"/>
      <c r="E316" s="204"/>
      <c r="F316" s="204"/>
      <c r="G316" s="204"/>
      <c r="H316" s="205"/>
      <c r="I316" s="43"/>
      <c r="J316" s="42"/>
    </row>
    <row r="317" spans="1:10" ht="12.75">
      <c r="A317" s="44"/>
      <c r="B317" s="69"/>
      <c r="C317" s="75"/>
      <c r="D317" s="203"/>
      <c r="E317" s="204"/>
      <c r="F317" s="204"/>
      <c r="G317" s="204"/>
      <c r="H317" s="205"/>
      <c r="I317" s="43"/>
      <c r="J317" s="42"/>
    </row>
    <row r="318" spans="1:10" ht="12.75">
      <c r="A318" s="44"/>
      <c r="B318" s="69"/>
      <c r="C318" s="75"/>
      <c r="D318" s="203"/>
      <c r="E318" s="204"/>
      <c r="F318" s="204"/>
      <c r="G318" s="204"/>
      <c r="H318" s="205"/>
      <c r="I318" s="43"/>
      <c r="J318" s="42"/>
    </row>
    <row r="319" spans="1:10" ht="12.75">
      <c r="A319" s="44"/>
      <c r="B319" s="69"/>
      <c r="C319" s="75"/>
      <c r="D319" s="203"/>
      <c r="E319" s="204"/>
      <c r="F319" s="204"/>
      <c r="G319" s="204"/>
      <c r="H319" s="205"/>
      <c r="I319" s="43"/>
      <c r="J319" s="42"/>
    </row>
    <row r="320" spans="1:10" ht="12.75">
      <c r="A320" s="44"/>
      <c r="B320" s="69"/>
      <c r="C320" s="75"/>
      <c r="D320" s="203"/>
      <c r="E320" s="204"/>
      <c r="F320" s="204"/>
      <c r="G320" s="204"/>
      <c r="H320" s="205"/>
      <c r="I320" s="43"/>
      <c r="J320" s="42"/>
    </row>
    <row r="321" spans="1:10" ht="12.75">
      <c r="A321" s="44"/>
      <c r="B321" s="69"/>
      <c r="C321" s="75"/>
      <c r="D321" s="203"/>
      <c r="E321" s="204"/>
      <c r="F321" s="204"/>
      <c r="G321" s="204"/>
      <c r="H321" s="205"/>
      <c r="I321" s="43"/>
      <c r="J321" s="42"/>
    </row>
    <row r="322" spans="1:10" ht="12.75">
      <c r="A322" s="44"/>
      <c r="B322" s="69"/>
      <c r="C322" s="75"/>
      <c r="D322" s="203"/>
      <c r="E322" s="204"/>
      <c r="F322" s="204"/>
      <c r="G322" s="204"/>
      <c r="H322" s="205"/>
      <c r="I322" s="43"/>
      <c r="J322" s="42"/>
    </row>
    <row r="323" spans="1:10" ht="12.75">
      <c r="A323" s="44"/>
      <c r="B323" s="69"/>
      <c r="C323" s="75"/>
      <c r="D323" s="203"/>
      <c r="E323" s="204"/>
      <c r="F323" s="204"/>
      <c r="G323" s="204"/>
      <c r="H323" s="205"/>
      <c r="I323" s="43"/>
      <c r="J323" s="42"/>
    </row>
    <row r="324" spans="1:10" ht="12.75">
      <c r="A324" s="44"/>
      <c r="B324" s="69"/>
      <c r="C324" s="75"/>
      <c r="D324" s="203"/>
      <c r="E324" s="204"/>
      <c r="F324" s="204"/>
      <c r="G324" s="204"/>
      <c r="H324" s="205"/>
      <c r="I324" s="43"/>
      <c r="J324" s="42"/>
    </row>
    <row r="325" spans="1:10" ht="12.75">
      <c r="A325" s="44"/>
      <c r="B325" s="69"/>
      <c r="C325" s="75"/>
      <c r="D325" s="203"/>
      <c r="E325" s="204"/>
      <c r="F325" s="204"/>
      <c r="G325" s="204"/>
      <c r="H325" s="205"/>
      <c r="I325" s="43"/>
      <c r="J325" s="42"/>
    </row>
    <row r="326" spans="1:10" ht="12.75">
      <c r="A326" s="44"/>
      <c r="B326" s="69"/>
      <c r="C326" s="75"/>
      <c r="D326" s="203"/>
      <c r="E326" s="204"/>
      <c r="F326" s="204"/>
      <c r="G326" s="204"/>
      <c r="H326" s="205"/>
      <c r="I326" s="43"/>
      <c r="J326" s="42"/>
    </row>
    <row r="327" spans="1:10" ht="12.75">
      <c r="A327" s="44"/>
      <c r="B327" s="69"/>
      <c r="C327" s="75"/>
      <c r="D327" s="203"/>
      <c r="E327" s="204"/>
      <c r="F327" s="204"/>
      <c r="G327" s="204"/>
      <c r="H327" s="205"/>
      <c r="I327" s="43"/>
      <c r="J327" s="42"/>
    </row>
    <row r="328" spans="1:10" ht="12.75">
      <c r="A328" s="44"/>
      <c r="B328" s="69"/>
      <c r="C328" s="75"/>
      <c r="D328" s="203"/>
      <c r="E328" s="204"/>
      <c r="F328" s="204"/>
      <c r="G328" s="204"/>
      <c r="H328" s="205"/>
      <c r="I328" s="43"/>
      <c r="J328" s="42"/>
    </row>
    <row r="329" spans="1:10" ht="12.75">
      <c r="A329" s="44"/>
      <c r="B329" s="69"/>
      <c r="C329" s="75"/>
      <c r="D329" s="203"/>
      <c r="E329" s="204"/>
      <c r="F329" s="204"/>
      <c r="G329" s="204"/>
      <c r="H329" s="205"/>
      <c r="I329" s="43"/>
      <c r="J329" s="42"/>
    </row>
    <row r="330" spans="1:10" ht="12.75">
      <c r="A330" s="44"/>
      <c r="B330" s="69"/>
      <c r="C330" s="75"/>
      <c r="D330" s="203"/>
      <c r="E330" s="204"/>
      <c r="F330" s="204"/>
      <c r="G330" s="204"/>
      <c r="H330" s="205"/>
      <c r="I330" s="43"/>
      <c r="J330" s="42"/>
    </row>
    <row r="331" spans="1:10" ht="12.75">
      <c r="A331" s="44"/>
      <c r="B331" s="69"/>
      <c r="C331" s="75"/>
      <c r="D331" s="203"/>
      <c r="E331" s="204"/>
      <c r="F331" s="204"/>
      <c r="G331" s="204"/>
      <c r="H331" s="205"/>
      <c r="I331" s="43"/>
      <c r="J331" s="42"/>
    </row>
    <row r="332" spans="1:10" ht="12.75">
      <c r="A332" s="44"/>
      <c r="B332" s="69"/>
      <c r="C332" s="75"/>
      <c r="D332" s="203"/>
      <c r="E332" s="204"/>
      <c r="F332" s="204"/>
      <c r="G332" s="204"/>
      <c r="H332" s="205"/>
      <c r="I332" s="43"/>
      <c r="J332" s="42"/>
    </row>
    <row r="333" spans="1:10" ht="12.75">
      <c r="A333" s="44"/>
      <c r="B333" s="69"/>
      <c r="C333" s="75"/>
      <c r="D333" s="203"/>
      <c r="E333" s="204"/>
      <c r="F333" s="204"/>
      <c r="G333" s="204"/>
      <c r="H333" s="205"/>
      <c r="I333" s="43"/>
      <c r="J333" s="42"/>
    </row>
    <row r="334" spans="1:10" ht="12.75">
      <c r="A334" s="44"/>
      <c r="B334" s="69"/>
      <c r="C334" s="75"/>
      <c r="D334" s="203"/>
      <c r="E334" s="204"/>
      <c r="F334" s="204"/>
      <c r="G334" s="204"/>
      <c r="H334" s="205"/>
      <c r="I334" s="43"/>
      <c r="J334" s="42"/>
    </row>
    <row r="335" spans="1:10" ht="12.75">
      <c r="A335" s="44"/>
      <c r="B335" s="69"/>
      <c r="C335" s="75"/>
      <c r="D335" s="203"/>
      <c r="E335" s="204"/>
      <c r="F335" s="204"/>
      <c r="G335" s="204"/>
      <c r="H335" s="205"/>
      <c r="I335" s="43"/>
      <c r="J335" s="42"/>
    </row>
    <row r="336" spans="1:10" ht="12.75">
      <c r="A336" s="44"/>
      <c r="B336" s="69"/>
      <c r="C336" s="75"/>
      <c r="D336" s="203"/>
      <c r="E336" s="204"/>
      <c r="F336" s="204"/>
      <c r="G336" s="204"/>
      <c r="H336" s="205"/>
      <c r="I336" s="43"/>
      <c r="J336" s="42"/>
    </row>
    <row r="337" spans="1:10" ht="12.75">
      <c r="A337" s="44"/>
      <c r="B337" s="69"/>
      <c r="C337" s="75"/>
      <c r="D337" s="203"/>
      <c r="E337" s="204"/>
      <c r="F337" s="204"/>
      <c r="G337" s="204"/>
      <c r="H337" s="205"/>
      <c r="I337" s="43"/>
      <c r="J337" s="42"/>
    </row>
    <row r="338" spans="1:10" ht="12.75">
      <c r="A338" s="44"/>
      <c r="B338" s="69"/>
      <c r="C338" s="75"/>
      <c r="D338" s="203"/>
      <c r="E338" s="204"/>
      <c r="F338" s="204"/>
      <c r="G338" s="204"/>
      <c r="H338" s="205"/>
      <c r="I338" s="43"/>
      <c r="J338" s="42"/>
    </row>
    <row r="339" spans="1:10" ht="12.75">
      <c r="A339" s="44"/>
      <c r="B339" s="69"/>
      <c r="C339" s="75"/>
      <c r="D339" s="203"/>
      <c r="E339" s="204"/>
      <c r="F339" s="204"/>
      <c r="G339" s="204"/>
      <c r="H339" s="205"/>
      <c r="I339" s="43"/>
      <c r="J339" s="42"/>
    </row>
    <row r="340" spans="1:10" ht="12.75">
      <c r="A340" s="44"/>
      <c r="B340" s="69"/>
      <c r="C340" s="75"/>
      <c r="D340" s="203"/>
      <c r="E340" s="204"/>
      <c r="F340" s="204"/>
      <c r="G340" s="204"/>
      <c r="H340" s="205"/>
      <c r="I340" s="43"/>
      <c r="J340" s="42"/>
    </row>
    <row r="341" spans="1:10" ht="12.75">
      <c r="A341" s="44"/>
      <c r="B341" s="69"/>
      <c r="C341" s="75"/>
      <c r="D341" s="203"/>
      <c r="E341" s="204"/>
      <c r="F341" s="204"/>
      <c r="G341" s="204"/>
      <c r="H341" s="205"/>
      <c r="I341" s="43"/>
      <c r="J341" s="42"/>
    </row>
    <row r="342" spans="1:10" ht="12.75">
      <c r="A342" s="44"/>
      <c r="B342" s="69"/>
      <c r="C342" s="75"/>
      <c r="D342" s="203"/>
      <c r="E342" s="204"/>
      <c r="F342" s="204"/>
      <c r="G342" s="204"/>
      <c r="H342" s="205"/>
      <c r="I342" s="43"/>
      <c r="J342" s="42"/>
    </row>
    <row r="343" spans="1:10" ht="12.75">
      <c r="A343" s="44"/>
      <c r="B343" s="69"/>
      <c r="C343" s="75"/>
      <c r="D343" s="203"/>
      <c r="E343" s="204"/>
      <c r="F343" s="204"/>
      <c r="G343" s="204"/>
      <c r="H343" s="205"/>
      <c r="I343" s="43"/>
      <c r="J343" s="42"/>
    </row>
    <row r="344" spans="1:10" ht="12.75">
      <c r="A344" s="44"/>
      <c r="B344" s="69"/>
      <c r="C344" s="75"/>
      <c r="D344" s="203"/>
      <c r="E344" s="204"/>
      <c r="F344" s="204"/>
      <c r="G344" s="204"/>
      <c r="H344" s="205"/>
      <c r="I344" s="43"/>
      <c r="J344" s="42"/>
    </row>
    <row r="345" spans="1:10" ht="12.75">
      <c r="A345" s="44"/>
      <c r="B345" s="69"/>
      <c r="C345" s="75"/>
      <c r="D345" s="203"/>
      <c r="E345" s="204"/>
      <c r="F345" s="204"/>
      <c r="G345" s="204"/>
      <c r="H345" s="205"/>
      <c r="I345" s="43"/>
      <c r="J345" s="42"/>
    </row>
    <row r="346" spans="1:10" ht="12.75">
      <c r="A346" s="44"/>
      <c r="B346" s="69"/>
      <c r="C346" s="75"/>
      <c r="D346" s="203"/>
      <c r="E346" s="204"/>
      <c r="F346" s="204"/>
      <c r="G346" s="204"/>
      <c r="H346" s="205"/>
      <c r="I346" s="43"/>
      <c r="J346" s="42"/>
    </row>
    <row r="347" spans="1:10" ht="12.75">
      <c r="A347" s="44"/>
      <c r="B347" s="69"/>
      <c r="C347" s="75"/>
      <c r="D347" s="203"/>
      <c r="E347" s="204"/>
      <c r="F347" s="204"/>
      <c r="G347" s="204"/>
      <c r="H347" s="205"/>
      <c r="I347" s="43"/>
      <c r="J347" s="42"/>
    </row>
    <row r="348" spans="1:10" ht="12.75">
      <c r="A348" s="44"/>
      <c r="B348" s="69"/>
      <c r="C348" s="75"/>
      <c r="D348" s="203"/>
      <c r="E348" s="204"/>
      <c r="F348" s="204"/>
      <c r="G348" s="204"/>
      <c r="H348" s="205"/>
      <c r="I348" s="43"/>
      <c r="J348" s="42"/>
    </row>
    <row r="349" spans="1:10" ht="12.75">
      <c r="A349" s="44"/>
      <c r="B349" s="69"/>
      <c r="C349" s="75"/>
      <c r="D349" s="203"/>
      <c r="E349" s="204"/>
      <c r="F349" s="204"/>
      <c r="G349" s="204"/>
      <c r="H349" s="205"/>
      <c r="I349" s="43"/>
      <c r="J349" s="42"/>
    </row>
    <row r="350" spans="1:10" ht="12.75">
      <c r="A350" s="44"/>
      <c r="B350" s="69"/>
      <c r="C350" s="75"/>
      <c r="D350" s="203"/>
      <c r="E350" s="204"/>
      <c r="F350" s="204"/>
      <c r="G350" s="204"/>
      <c r="H350" s="205"/>
      <c r="I350" s="43"/>
      <c r="J350" s="42"/>
    </row>
    <row r="351" spans="1:10" ht="12.75">
      <c r="A351" s="44"/>
      <c r="B351" s="69"/>
      <c r="C351" s="75"/>
      <c r="D351" s="203"/>
      <c r="E351" s="204"/>
      <c r="F351" s="204"/>
      <c r="G351" s="204"/>
      <c r="H351" s="205"/>
      <c r="I351" s="43"/>
      <c r="J351" s="42"/>
    </row>
    <row r="352" spans="1:10" ht="12.75">
      <c r="A352" s="44"/>
      <c r="B352" s="69"/>
      <c r="C352" s="75"/>
      <c r="D352" s="203"/>
      <c r="E352" s="204"/>
      <c r="F352" s="204"/>
      <c r="G352" s="204"/>
      <c r="H352" s="205"/>
      <c r="I352" s="43"/>
      <c r="J352" s="42"/>
    </row>
    <row r="353" spans="1:10" ht="12.75">
      <c r="A353" s="44"/>
      <c r="B353" s="69"/>
      <c r="C353" s="75"/>
      <c r="D353" s="203"/>
      <c r="E353" s="204"/>
      <c r="F353" s="204"/>
      <c r="G353" s="204"/>
      <c r="H353" s="205"/>
      <c r="I353" s="43"/>
      <c r="J353" s="42"/>
    </row>
    <row r="354" spans="1:10" ht="12.75">
      <c r="A354" s="44"/>
      <c r="B354" s="69"/>
      <c r="C354" s="75"/>
      <c r="D354" s="203"/>
      <c r="E354" s="204"/>
      <c r="F354" s="204"/>
      <c r="G354" s="204"/>
      <c r="H354" s="205"/>
      <c r="I354" s="43"/>
      <c r="J354" s="42"/>
    </row>
    <row r="355" spans="1:10" ht="12.75">
      <c r="A355" s="44"/>
      <c r="B355" s="69"/>
      <c r="C355" s="75"/>
      <c r="D355" s="203"/>
      <c r="E355" s="204"/>
      <c r="F355" s="204"/>
      <c r="G355" s="204"/>
      <c r="H355" s="205"/>
      <c r="I355" s="43"/>
      <c r="J355" s="42"/>
    </row>
    <row r="356" spans="1:10" ht="12.75">
      <c r="A356" s="44"/>
      <c r="B356" s="69"/>
      <c r="C356" s="75"/>
      <c r="D356" s="203"/>
      <c r="E356" s="204"/>
      <c r="F356" s="204"/>
      <c r="G356" s="204"/>
      <c r="H356" s="205"/>
      <c r="I356" s="43"/>
      <c r="J356" s="42"/>
    </row>
    <row r="357" spans="1:10" ht="12.75">
      <c r="A357" s="44"/>
      <c r="B357" s="69"/>
      <c r="C357" s="75"/>
      <c r="D357" s="203"/>
      <c r="E357" s="204"/>
      <c r="F357" s="204"/>
      <c r="G357" s="204"/>
      <c r="H357" s="205"/>
      <c r="I357" s="43"/>
      <c r="J357" s="42"/>
    </row>
    <row r="358" spans="1:10" ht="12.75">
      <c r="A358" s="44"/>
      <c r="B358" s="69"/>
      <c r="C358" s="75"/>
      <c r="D358" s="203"/>
      <c r="E358" s="204"/>
      <c r="F358" s="204"/>
      <c r="G358" s="204"/>
      <c r="H358" s="205"/>
      <c r="I358" s="43"/>
      <c r="J358" s="42"/>
    </row>
    <row r="359" spans="1:10" ht="12.75">
      <c r="A359" s="44"/>
      <c r="B359" s="69"/>
      <c r="C359" s="75"/>
      <c r="D359" s="203"/>
      <c r="E359" s="204"/>
      <c r="F359" s="204"/>
      <c r="G359" s="204"/>
      <c r="H359" s="205"/>
      <c r="I359" s="43"/>
      <c r="J359" s="42"/>
    </row>
    <row r="360" spans="1:10" ht="12.75">
      <c r="A360" s="44"/>
      <c r="B360" s="69"/>
      <c r="C360" s="75"/>
      <c r="D360" s="203"/>
      <c r="E360" s="204"/>
      <c r="F360" s="204"/>
      <c r="G360" s="204"/>
      <c r="H360" s="205"/>
      <c r="I360" s="43"/>
      <c r="J360" s="42"/>
    </row>
    <row r="361" spans="1:10" ht="12.75">
      <c r="A361" s="44"/>
      <c r="B361" s="69"/>
      <c r="C361" s="75"/>
      <c r="D361" s="203"/>
      <c r="E361" s="204"/>
      <c r="F361" s="204"/>
      <c r="G361" s="204"/>
      <c r="H361" s="205"/>
      <c r="I361" s="43"/>
      <c r="J361" s="42"/>
    </row>
    <row r="362" spans="1:10" ht="12.75">
      <c r="A362" s="44"/>
      <c r="B362" s="69"/>
      <c r="C362" s="75"/>
      <c r="D362" s="203"/>
      <c r="E362" s="204"/>
      <c r="F362" s="204"/>
      <c r="G362" s="204"/>
      <c r="H362" s="205"/>
      <c r="I362" s="43"/>
      <c r="J362" s="42"/>
    </row>
    <row r="363" spans="1:10" ht="12.75">
      <c r="A363" s="44"/>
      <c r="B363" s="69"/>
      <c r="C363" s="75"/>
      <c r="D363" s="203"/>
      <c r="E363" s="204"/>
      <c r="F363" s="204"/>
      <c r="G363" s="204"/>
      <c r="H363" s="205"/>
      <c r="I363" s="43"/>
      <c r="J363" s="42"/>
    </row>
    <row r="364" spans="1:10" ht="12.75">
      <c r="A364" s="44"/>
      <c r="B364" s="69"/>
      <c r="C364" s="75"/>
      <c r="D364" s="203"/>
      <c r="E364" s="204"/>
      <c r="F364" s="204"/>
      <c r="G364" s="204"/>
      <c r="H364" s="205"/>
      <c r="I364" s="43"/>
      <c r="J364" s="42"/>
    </row>
    <row r="365" spans="1:10" ht="12.75">
      <c r="A365" s="44"/>
      <c r="B365" s="69"/>
      <c r="C365" s="75"/>
      <c r="D365" s="203"/>
      <c r="E365" s="204"/>
      <c r="F365" s="204"/>
      <c r="G365" s="204"/>
      <c r="H365" s="205"/>
      <c r="I365" s="43"/>
      <c r="J365" s="42"/>
    </row>
    <row r="366" spans="1:10" ht="12.75">
      <c r="A366" s="44"/>
      <c r="B366" s="69"/>
      <c r="C366" s="75"/>
      <c r="D366" s="203"/>
      <c r="E366" s="204"/>
      <c r="F366" s="204"/>
      <c r="G366" s="204"/>
      <c r="H366" s="205"/>
      <c r="I366" s="43"/>
      <c r="J366" s="42"/>
    </row>
    <row r="367" spans="1:10" ht="12.75">
      <c r="A367" s="44"/>
      <c r="B367" s="69"/>
      <c r="C367" s="75"/>
      <c r="D367" s="203"/>
      <c r="E367" s="204"/>
      <c r="F367" s="204"/>
      <c r="G367" s="204"/>
      <c r="H367" s="205"/>
      <c r="I367" s="43"/>
      <c r="J367" s="42"/>
    </row>
    <row r="368" spans="1:10" ht="12.75">
      <c r="A368" s="44"/>
      <c r="B368" s="69"/>
      <c r="C368" s="75"/>
      <c r="D368" s="203"/>
      <c r="E368" s="204"/>
      <c r="F368" s="204"/>
      <c r="G368" s="204"/>
      <c r="H368" s="205"/>
      <c r="I368" s="43"/>
      <c r="J368" s="42"/>
    </row>
    <row r="369" spans="1:10" ht="12.75">
      <c r="A369" s="44"/>
      <c r="B369" s="69"/>
      <c r="C369" s="75"/>
      <c r="D369" s="203"/>
      <c r="E369" s="204"/>
      <c r="F369" s="204"/>
      <c r="G369" s="204"/>
      <c r="H369" s="205"/>
      <c r="I369" s="43"/>
      <c r="J369" s="42"/>
    </row>
    <row r="370" spans="1:10" ht="12.75">
      <c r="A370" s="44"/>
      <c r="B370" s="69"/>
      <c r="C370" s="75"/>
      <c r="D370" s="203"/>
      <c r="E370" s="204"/>
      <c r="F370" s="204"/>
      <c r="G370" s="204"/>
      <c r="H370" s="205"/>
      <c r="I370" s="43"/>
      <c r="J370" s="42"/>
    </row>
    <row r="371" spans="1:10" ht="12.75">
      <c r="A371" s="44"/>
      <c r="B371" s="69"/>
      <c r="C371" s="75"/>
      <c r="D371" s="203"/>
      <c r="E371" s="204"/>
      <c r="F371" s="204"/>
      <c r="G371" s="204"/>
      <c r="H371" s="205"/>
      <c r="I371" s="43"/>
      <c r="J371" s="42"/>
    </row>
    <row r="372" spans="1:10" ht="12.75">
      <c r="A372" s="44"/>
      <c r="B372" s="69"/>
      <c r="C372" s="75"/>
      <c r="D372" s="203"/>
      <c r="E372" s="204"/>
      <c r="F372" s="204"/>
      <c r="G372" s="204"/>
      <c r="H372" s="205"/>
      <c r="I372" s="43"/>
      <c r="J372" s="42"/>
    </row>
    <row r="373" spans="1:10" ht="12.75">
      <c r="A373" s="44"/>
      <c r="B373" s="69"/>
      <c r="C373" s="75"/>
      <c r="D373" s="203"/>
      <c r="E373" s="204"/>
      <c r="F373" s="204"/>
      <c r="G373" s="204"/>
      <c r="H373" s="205"/>
      <c r="I373" s="43"/>
      <c r="J373" s="42"/>
    </row>
    <row r="374" spans="1:10" ht="12.75">
      <c r="A374" s="44"/>
      <c r="B374" s="69"/>
      <c r="C374" s="75"/>
      <c r="D374" s="203"/>
      <c r="E374" s="204"/>
      <c r="F374" s="204"/>
      <c r="G374" s="204"/>
      <c r="H374" s="205"/>
      <c r="I374" s="43"/>
      <c r="J374" s="42"/>
    </row>
    <row r="375" spans="1:10" ht="12.75">
      <c r="A375" s="44"/>
      <c r="B375" s="69"/>
      <c r="C375" s="75"/>
      <c r="D375" s="203"/>
      <c r="E375" s="204"/>
      <c r="F375" s="204"/>
      <c r="G375" s="204"/>
      <c r="H375" s="205"/>
      <c r="I375" s="43"/>
      <c r="J375" s="42"/>
    </row>
    <row r="376" spans="1:10" ht="12.75">
      <c r="A376" s="44"/>
      <c r="B376" s="69"/>
      <c r="C376" s="75"/>
      <c r="D376" s="203"/>
      <c r="E376" s="204"/>
      <c r="F376" s="204"/>
      <c r="G376" s="204"/>
      <c r="H376" s="205"/>
      <c r="I376" s="43"/>
      <c r="J376" s="42"/>
    </row>
    <row r="377" spans="1:10" ht="12.75">
      <c r="A377" s="44"/>
      <c r="B377" s="69"/>
      <c r="C377" s="75"/>
      <c r="D377" s="203"/>
      <c r="E377" s="204"/>
      <c r="F377" s="204"/>
      <c r="G377" s="204"/>
      <c r="H377" s="205"/>
      <c r="I377" s="43"/>
      <c r="J377" s="42"/>
    </row>
    <row r="378" spans="1:10" ht="12.75">
      <c r="A378" s="44"/>
      <c r="B378" s="69"/>
      <c r="C378" s="75"/>
      <c r="D378" s="203"/>
      <c r="E378" s="204"/>
      <c r="F378" s="204"/>
      <c r="G378" s="204"/>
      <c r="H378" s="205"/>
      <c r="I378" s="43"/>
      <c r="J378" s="42"/>
    </row>
    <row r="379" spans="1:10" ht="12.75">
      <c r="A379" s="44"/>
      <c r="B379" s="69"/>
      <c r="C379" s="75"/>
      <c r="D379" s="203"/>
      <c r="E379" s="204"/>
      <c r="F379" s="204"/>
      <c r="G379" s="204"/>
      <c r="H379" s="205"/>
      <c r="I379" s="43"/>
      <c r="J379" s="42"/>
    </row>
    <row r="380" spans="1:10" ht="12.75">
      <c r="A380" s="44"/>
      <c r="B380" s="69"/>
      <c r="C380" s="75"/>
      <c r="D380" s="203"/>
      <c r="E380" s="204"/>
      <c r="F380" s="204"/>
      <c r="G380" s="204"/>
      <c r="H380" s="205"/>
      <c r="I380" s="43"/>
      <c r="J380" s="42"/>
    </row>
    <row r="381" spans="1:10" ht="12.75">
      <c r="A381" s="44"/>
      <c r="B381" s="69"/>
      <c r="C381" s="75"/>
      <c r="D381" s="203"/>
      <c r="E381" s="204"/>
      <c r="F381" s="204"/>
      <c r="G381" s="204"/>
      <c r="H381" s="205"/>
      <c r="I381" s="43"/>
      <c r="J381" s="42"/>
    </row>
    <row r="382" spans="1:10" ht="12.75">
      <c r="A382" s="44"/>
      <c r="B382" s="69"/>
      <c r="C382" s="75"/>
      <c r="D382" s="203"/>
      <c r="E382" s="204"/>
      <c r="F382" s="204"/>
      <c r="G382" s="204"/>
      <c r="H382" s="205"/>
      <c r="I382" s="43"/>
      <c r="J382" s="42"/>
    </row>
    <row r="383" spans="1:10" ht="12.75">
      <c r="A383" s="44"/>
      <c r="B383" s="69"/>
      <c r="C383" s="75"/>
      <c r="D383" s="203"/>
      <c r="E383" s="204"/>
      <c r="F383" s="204"/>
      <c r="G383" s="204"/>
      <c r="H383" s="205"/>
      <c r="I383" s="43"/>
      <c r="J383" s="42"/>
    </row>
    <row r="384" spans="1:10" ht="12.75">
      <c r="A384" s="44"/>
      <c r="B384" s="69"/>
      <c r="C384" s="75"/>
      <c r="D384" s="203"/>
      <c r="E384" s="204"/>
      <c r="F384" s="204"/>
      <c r="G384" s="204"/>
      <c r="H384" s="205"/>
      <c r="I384" s="43"/>
      <c r="J384" s="42"/>
    </row>
    <row r="385" spans="1:10" ht="12.75">
      <c r="A385" s="44"/>
      <c r="B385" s="69"/>
      <c r="C385" s="75"/>
      <c r="D385" s="203"/>
      <c r="E385" s="204"/>
      <c r="F385" s="204"/>
      <c r="G385" s="204"/>
      <c r="H385" s="205"/>
      <c r="I385" s="43"/>
      <c r="J385" s="42"/>
    </row>
    <row r="386" spans="1:10" ht="12.75">
      <c r="A386" s="44"/>
      <c r="B386" s="69"/>
      <c r="C386" s="75"/>
      <c r="D386" s="203"/>
      <c r="E386" s="204"/>
      <c r="F386" s="204"/>
      <c r="G386" s="204"/>
      <c r="H386" s="205"/>
      <c r="I386" s="43"/>
      <c r="J386" s="42"/>
    </row>
    <row r="387" spans="1:10" ht="12.75">
      <c r="A387" s="44"/>
      <c r="B387" s="69"/>
      <c r="C387" s="75"/>
      <c r="D387" s="203"/>
      <c r="E387" s="204"/>
      <c r="F387" s="204"/>
      <c r="G387" s="204"/>
      <c r="H387" s="205"/>
      <c r="I387" s="43"/>
      <c r="J387" s="42"/>
    </row>
    <row r="388" spans="1:10" ht="12.75">
      <c r="A388" s="44"/>
      <c r="B388" s="69"/>
      <c r="C388" s="75"/>
      <c r="D388" s="203"/>
      <c r="E388" s="204"/>
      <c r="F388" s="204"/>
      <c r="G388" s="204"/>
      <c r="H388" s="205"/>
      <c r="I388" s="43"/>
      <c r="J388" s="42"/>
    </row>
    <row r="389" spans="1:10" ht="12.75">
      <c r="A389" s="44"/>
      <c r="B389" s="69"/>
      <c r="C389" s="75"/>
      <c r="D389" s="203"/>
      <c r="E389" s="204"/>
      <c r="F389" s="204"/>
      <c r="G389" s="204"/>
      <c r="H389" s="205"/>
      <c r="I389" s="43"/>
      <c r="J389" s="42"/>
    </row>
    <row r="390" spans="1:10" ht="12.75">
      <c r="A390" s="44"/>
      <c r="B390" s="69"/>
      <c r="C390" s="75"/>
      <c r="D390" s="203"/>
      <c r="E390" s="204"/>
      <c r="F390" s="204"/>
      <c r="G390" s="204"/>
      <c r="H390" s="205"/>
      <c r="I390" s="43"/>
      <c r="J390" s="42"/>
    </row>
    <row r="391" spans="1:10" ht="12.75">
      <c r="A391" s="44"/>
      <c r="B391" s="69"/>
      <c r="C391" s="75"/>
      <c r="D391" s="203"/>
      <c r="E391" s="204"/>
      <c r="F391" s="204"/>
      <c r="G391" s="204"/>
      <c r="H391" s="205"/>
      <c r="I391" s="43"/>
      <c r="J391" s="42"/>
    </row>
    <row r="392" spans="1:10" ht="12.75">
      <c r="A392" s="44"/>
      <c r="B392" s="69"/>
      <c r="C392" s="75"/>
      <c r="D392" s="203"/>
      <c r="E392" s="204"/>
      <c r="F392" s="204"/>
      <c r="G392" s="204"/>
      <c r="H392" s="205"/>
      <c r="I392" s="43"/>
      <c r="J392" s="42"/>
    </row>
    <row r="393" spans="1:10" ht="12.75">
      <c r="A393" s="44"/>
      <c r="B393" s="69"/>
      <c r="C393" s="75"/>
      <c r="D393" s="203"/>
      <c r="E393" s="204"/>
      <c r="F393" s="204"/>
      <c r="G393" s="204"/>
      <c r="H393" s="205"/>
      <c r="I393" s="43"/>
      <c r="J393" s="42"/>
    </row>
    <row r="394" spans="1:10" ht="12.75">
      <c r="A394" s="44"/>
      <c r="B394" s="69"/>
      <c r="C394" s="75"/>
      <c r="D394" s="203"/>
      <c r="E394" s="204"/>
      <c r="F394" s="204"/>
      <c r="G394" s="204"/>
      <c r="H394" s="205"/>
      <c r="I394" s="43"/>
      <c r="J394" s="42"/>
    </row>
    <row r="395" spans="1:10" ht="12.75">
      <c r="A395" s="44"/>
      <c r="B395" s="69"/>
      <c r="C395" s="75"/>
      <c r="D395" s="203"/>
      <c r="E395" s="204"/>
      <c r="F395" s="204"/>
      <c r="G395" s="204"/>
      <c r="H395" s="205"/>
      <c r="I395" s="43"/>
      <c r="J395" s="42"/>
    </row>
    <row r="396" spans="1:10" ht="12.75">
      <c r="A396" s="44"/>
      <c r="B396" s="69"/>
      <c r="C396" s="75"/>
      <c r="D396" s="203"/>
      <c r="E396" s="204"/>
      <c r="F396" s="204"/>
      <c r="G396" s="204"/>
      <c r="H396" s="205"/>
      <c r="I396" s="43"/>
      <c r="J396" s="42"/>
    </row>
    <row r="397" spans="1:10" ht="12.75">
      <c r="A397" s="44"/>
      <c r="B397" s="69"/>
      <c r="C397" s="75"/>
      <c r="D397" s="203"/>
      <c r="E397" s="204"/>
      <c r="F397" s="204"/>
      <c r="G397" s="204"/>
      <c r="H397" s="205"/>
      <c r="I397" s="43"/>
      <c r="J397" s="42"/>
    </row>
    <row r="398" spans="1:10" ht="12.75">
      <c r="A398" s="44"/>
      <c r="B398" s="69"/>
      <c r="C398" s="75"/>
      <c r="D398" s="203"/>
      <c r="E398" s="204"/>
      <c r="F398" s="204"/>
      <c r="G398" s="204"/>
      <c r="H398" s="205"/>
      <c r="I398" s="43"/>
      <c r="J398" s="42"/>
    </row>
    <row r="399" spans="1:10" ht="12.75">
      <c r="A399" s="44"/>
      <c r="B399" s="69"/>
      <c r="C399" s="75"/>
      <c r="D399" s="203"/>
      <c r="E399" s="204"/>
      <c r="F399" s="204"/>
      <c r="G399" s="204"/>
      <c r="H399" s="205"/>
      <c r="I399" s="43"/>
      <c r="J399" s="42"/>
    </row>
    <row r="400" spans="1:10" ht="12.75">
      <c r="A400" s="44"/>
      <c r="B400" s="69"/>
      <c r="C400" s="75"/>
      <c r="D400" s="203"/>
      <c r="E400" s="204"/>
      <c r="F400" s="204"/>
      <c r="G400" s="204"/>
      <c r="H400" s="205"/>
      <c r="I400" s="43"/>
      <c r="J400" s="42"/>
    </row>
    <row r="401" spans="1:10" ht="12.75">
      <c r="A401" s="44"/>
      <c r="B401" s="69"/>
      <c r="C401" s="75"/>
      <c r="D401" s="203"/>
      <c r="E401" s="204"/>
      <c r="F401" s="204"/>
      <c r="G401" s="204"/>
      <c r="H401" s="205"/>
      <c r="I401" s="43"/>
      <c r="J401" s="42"/>
    </row>
    <row r="402" spans="1:10" ht="12.75">
      <c r="A402" s="44"/>
      <c r="B402" s="69"/>
      <c r="C402" s="75"/>
      <c r="D402" s="203"/>
      <c r="E402" s="204"/>
      <c r="F402" s="204"/>
      <c r="G402" s="204"/>
      <c r="H402" s="205"/>
      <c r="I402" s="43"/>
      <c r="J402" s="42"/>
    </row>
    <row r="403" spans="1:10" ht="12.75">
      <c r="A403" s="44"/>
      <c r="B403" s="69"/>
      <c r="C403" s="75"/>
      <c r="D403" s="203"/>
      <c r="E403" s="204"/>
      <c r="F403" s="204"/>
      <c r="G403" s="204"/>
      <c r="H403" s="205"/>
      <c r="I403" s="43"/>
      <c r="J403" s="42"/>
    </row>
    <row r="404" spans="1:10" ht="12.75">
      <c r="A404" s="44"/>
      <c r="B404" s="69"/>
      <c r="C404" s="75"/>
      <c r="D404" s="203"/>
      <c r="E404" s="204"/>
      <c r="F404" s="204"/>
      <c r="G404" s="204"/>
      <c r="H404" s="205"/>
      <c r="I404" s="43"/>
      <c r="J404" s="42"/>
    </row>
    <row r="405" spans="1:10" ht="12.75">
      <c r="A405" s="44"/>
      <c r="B405" s="69"/>
      <c r="C405" s="75"/>
      <c r="D405" s="203"/>
      <c r="E405" s="204"/>
      <c r="F405" s="204"/>
      <c r="G405" s="204"/>
      <c r="H405" s="205"/>
      <c r="I405" s="43"/>
      <c r="J405" s="42"/>
    </row>
    <row r="406" spans="1:10" ht="12.75">
      <c r="A406" s="44"/>
      <c r="B406" s="69"/>
      <c r="C406" s="75"/>
      <c r="D406" s="203"/>
      <c r="E406" s="204"/>
      <c r="F406" s="204"/>
      <c r="G406" s="204"/>
      <c r="H406" s="205"/>
      <c r="I406" s="43"/>
      <c r="J406" s="42"/>
    </row>
    <row r="407" spans="1:10" ht="12.75">
      <c r="A407" s="44"/>
      <c r="B407" s="69"/>
      <c r="C407" s="75"/>
      <c r="D407" s="203"/>
      <c r="E407" s="204"/>
      <c r="F407" s="204"/>
      <c r="G407" s="204"/>
      <c r="H407" s="205"/>
      <c r="I407" s="43"/>
      <c r="J407" s="42"/>
    </row>
    <row r="408" spans="1:10" ht="12.75">
      <c r="A408" s="44"/>
      <c r="B408" s="69"/>
      <c r="C408" s="75"/>
      <c r="D408" s="203"/>
      <c r="E408" s="204"/>
      <c r="F408" s="204"/>
      <c r="G408" s="204"/>
      <c r="H408" s="205"/>
      <c r="I408" s="43"/>
      <c r="J408" s="42"/>
    </row>
    <row r="409" spans="1:10" ht="12.75">
      <c r="A409" s="44"/>
      <c r="B409" s="69"/>
      <c r="C409" s="75"/>
      <c r="D409" s="203"/>
      <c r="E409" s="204"/>
      <c r="F409" s="204"/>
      <c r="G409" s="204"/>
      <c r="H409" s="205"/>
      <c r="I409" s="43"/>
      <c r="J409" s="42"/>
    </row>
    <row r="410" spans="1:10" ht="12.75">
      <c r="A410" s="44"/>
      <c r="B410" s="69"/>
      <c r="C410" s="75"/>
      <c r="D410" s="203"/>
      <c r="E410" s="204"/>
      <c r="F410" s="204"/>
      <c r="G410" s="204"/>
      <c r="H410" s="205"/>
      <c r="I410" s="43"/>
      <c r="J410" s="42"/>
    </row>
    <row r="411" spans="1:10" ht="12.75">
      <c r="A411" s="44"/>
      <c r="B411" s="69"/>
      <c r="C411" s="75"/>
      <c r="D411" s="203"/>
      <c r="E411" s="204"/>
      <c r="F411" s="204"/>
      <c r="G411" s="204"/>
      <c r="H411" s="205"/>
      <c r="I411" s="43"/>
      <c r="J411" s="42"/>
    </row>
    <row r="412" spans="1:10" ht="12.75">
      <c r="A412" s="44"/>
      <c r="B412" s="69"/>
      <c r="C412" s="75"/>
      <c r="D412" s="203"/>
      <c r="E412" s="204"/>
      <c r="F412" s="204"/>
      <c r="G412" s="204"/>
      <c r="H412" s="205"/>
      <c r="I412" s="43"/>
      <c r="J412" s="42"/>
    </row>
    <row r="413" spans="1:10" ht="12.75">
      <c r="A413" s="44"/>
      <c r="B413" s="69"/>
      <c r="C413" s="75"/>
      <c r="D413" s="203"/>
      <c r="E413" s="204"/>
      <c r="F413" s="204"/>
      <c r="G413" s="204"/>
      <c r="H413" s="205"/>
      <c r="I413" s="43"/>
      <c r="J413" s="42"/>
    </row>
    <row r="414" spans="1:10" ht="12.75">
      <c r="A414" s="44"/>
      <c r="B414" s="69"/>
      <c r="C414" s="75"/>
      <c r="D414" s="203"/>
      <c r="E414" s="204"/>
      <c r="F414" s="204"/>
      <c r="G414" s="204"/>
      <c r="H414" s="205"/>
      <c r="I414" s="43"/>
      <c r="J414" s="42"/>
    </row>
    <row r="415" spans="1:10" ht="12.75">
      <c r="A415" s="44"/>
      <c r="B415" s="69"/>
      <c r="C415" s="75"/>
      <c r="D415" s="203"/>
      <c r="E415" s="204"/>
      <c r="F415" s="204"/>
      <c r="G415" s="204"/>
      <c r="H415" s="205"/>
      <c r="I415" s="43"/>
      <c r="J415" s="42"/>
    </row>
    <row r="416" spans="1:10" ht="12.75">
      <c r="A416" s="44"/>
      <c r="B416" s="69"/>
      <c r="C416" s="75"/>
      <c r="D416" s="203"/>
      <c r="E416" s="204"/>
      <c r="F416" s="204"/>
      <c r="G416" s="204"/>
      <c r="H416" s="205"/>
      <c r="I416" s="43"/>
      <c r="J416" s="42"/>
    </row>
    <row r="417" spans="1:10" ht="12.75">
      <c r="A417" s="44"/>
      <c r="B417" s="69"/>
      <c r="C417" s="75"/>
      <c r="D417" s="203"/>
      <c r="E417" s="204"/>
      <c r="F417" s="204"/>
      <c r="G417" s="204"/>
      <c r="H417" s="205"/>
      <c r="I417" s="43"/>
      <c r="J417" s="42"/>
    </row>
    <row r="418" spans="1:10" ht="12.75">
      <c r="A418" s="44"/>
      <c r="B418" s="69"/>
      <c r="C418" s="75"/>
      <c r="D418" s="203"/>
      <c r="E418" s="204"/>
      <c r="F418" s="204"/>
      <c r="G418" s="204"/>
      <c r="H418" s="205"/>
      <c r="I418" s="43"/>
      <c r="J418" s="42"/>
    </row>
    <row r="419" spans="1:10" ht="12.75">
      <c r="A419" s="44"/>
      <c r="B419" s="69"/>
      <c r="C419" s="75"/>
      <c r="D419" s="203"/>
      <c r="E419" s="204"/>
      <c r="F419" s="204"/>
      <c r="G419" s="204"/>
      <c r="H419" s="205"/>
      <c r="I419" s="43"/>
      <c r="J419" s="42"/>
    </row>
    <row r="420" spans="1:10" ht="12.75">
      <c r="A420" s="44"/>
      <c r="B420" s="69"/>
      <c r="C420" s="75"/>
      <c r="D420" s="203"/>
      <c r="E420" s="204"/>
      <c r="F420" s="204"/>
      <c r="G420" s="204"/>
      <c r="H420" s="205"/>
      <c r="I420" s="43"/>
      <c r="J420" s="42"/>
    </row>
    <row r="421" spans="1:10" ht="12.75">
      <c r="A421" s="44"/>
      <c r="B421" s="69"/>
      <c r="C421" s="75"/>
      <c r="D421" s="203"/>
      <c r="E421" s="204"/>
      <c r="F421" s="204"/>
      <c r="G421" s="204"/>
      <c r="H421" s="205"/>
      <c r="I421" s="43"/>
      <c r="J421" s="42"/>
    </row>
    <row r="422" spans="1:10" ht="12.75">
      <c r="A422" s="44"/>
      <c r="B422" s="69"/>
      <c r="C422" s="75"/>
      <c r="D422" s="203"/>
      <c r="E422" s="204"/>
      <c r="F422" s="204"/>
      <c r="G422" s="204"/>
      <c r="H422" s="205"/>
      <c r="I422" s="43"/>
      <c r="J422" s="42"/>
    </row>
    <row r="423" spans="1:10" ht="12.75">
      <c r="A423" s="44"/>
      <c r="B423" s="69"/>
      <c r="C423" s="75"/>
      <c r="D423" s="203"/>
      <c r="E423" s="204"/>
      <c r="F423" s="204"/>
      <c r="G423" s="204"/>
      <c r="H423" s="205"/>
      <c r="I423" s="43"/>
      <c r="J423" s="42"/>
    </row>
    <row r="424" spans="1:10" ht="12.75">
      <c r="A424" s="44"/>
      <c r="B424" s="69"/>
      <c r="C424" s="75"/>
      <c r="D424" s="203"/>
      <c r="E424" s="204"/>
      <c r="F424" s="204"/>
      <c r="G424" s="204"/>
      <c r="H424" s="205"/>
      <c r="I424" s="43"/>
      <c r="J424" s="42"/>
    </row>
    <row r="425" spans="1:10" ht="12.75">
      <c r="A425" s="44"/>
      <c r="B425" s="69"/>
      <c r="C425" s="75"/>
      <c r="D425" s="203"/>
      <c r="E425" s="204"/>
      <c r="F425" s="204"/>
      <c r="G425" s="204"/>
      <c r="H425" s="205"/>
      <c r="I425" s="43"/>
      <c r="J425" s="42"/>
    </row>
    <row r="426" spans="1:10" ht="12.75">
      <c r="A426" s="44"/>
      <c r="B426" s="69"/>
      <c r="C426" s="75"/>
      <c r="D426" s="203"/>
      <c r="E426" s="204"/>
      <c r="F426" s="204"/>
      <c r="G426" s="204"/>
      <c r="H426" s="205"/>
      <c r="I426" s="43"/>
      <c r="J426" s="42"/>
    </row>
    <row r="427" spans="1:10" ht="12.75">
      <c r="A427" s="44"/>
      <c r="B427" s="69"/>
      <c r="C427" s="75"/>
      <c r="D427" s="203"/>
      <c r="E427" s="204"/>
      <c r="F427" s="204"/>
      <c r="G427" s="204"/>
      <c r="H427" s="205"/>
      <c r="I427" s="43"/>
      <c r="J427" s="42"/>
    </row>
    <row r="428" spans="1:10" ht="12.75">
      <c r="A428" s="44"/>
      <c r="B428" s="69"/>
      <c r="C428" s="75"/>
      <c r="D428" s="203"/>
      <c r="E428" s="204"/>
      <c r="F428" s="204"/>
      <c r="G428" s="204"/>
      <c r="H428" s="205"/>
      <c r="I428" s="43"/>
      <c r="J428" s="42"/>
    </row>
    <row r="429" spans="1:10" ht="12.75">
      <c r="A429" s="44"/>
      <c r="B429" s="69"/>
      <c r="C429" s="75"/>
      <c r="D429" s="203"/>
      <c r="E429" s="204"/>
      <c r="F429" s="204"/>
      <c r="G429" s="204"/>
      <c r="H429" s="205"/>
      <c r="I429" s="43"/>
      <c r="J429" s="42"/>
    </row>
    <row r="430" spans="1:10" ht="12.75">
      <c r="A430" s="44"/>
      <c r="B430" s="69"/>
      <c r="C430" s="75"/>
      <c r="D430" s="203"/>
      <c r="E430" s="204"/>
      <c r="F430" s="204"/>
      <c r="G430" s="204"/>
      <c r="H430" s="205"/>
      <c r="I430" s="43"/>
      <c r="J430" s="42"/>
    </row>
    <row r="431" spans="1:10" ht="12.75">
      <c r="A431" s="44"/>
      <c r="B431" s="69"/>
      <c r="C431" s="75"/>
      <c r="D431" s="203"/>
      <c r="E431" s="204"/>
      <c r="F431" s="204"/>
      <c r="G431" s="204"/>
      <c r="H431" s="205"/>
      <c r="I431" s="43"/>
      <c r="J431" s="42"/>
    </row>
    <row r="432" spans="1:10" ht="12.75">
      <c r="A432" s="44"/>
      <c r="B432" s="69"/>
      <c r="C432" s="75"/>
      <c r="D432" s="203"/>
      <c r="E432" s="204"/>
      <c r="F432" s="204"/>
      <c r="G432" s="204"/>
      <c r="H432" s="205"/>
      <c r="I432" s="43"/>
      <c r="J432" s="42"/>
    </row>
    <row r="433" spans="1:10" ht="12.75">
      <c r="A433" s="44"/>
      <c r="B433" s="69"/>
      <c r="C433" s="75"/>
      <c r="D433" s="203"/>
      <c r="E433" s="204"/>
      <c r="F433" s="204"/>
      <c r="G433" s="204"/>
      <c r="H433" s="205"/>
      <c r="I433" s="43"/>
      <c r="J433" s="42"/>
    </row>
    <row r="434" spans="1:10" ht="12.75">
      <c r="A434" s="44"/>
      <c r="B434" s="69"/>
      <c r="C434" s="75"/>
      <c r="D434" s="203"/>
      <c r="E434" s="204"/>
      <c r="F434" s="204"/>
      <c r="G434" s="204"/>
      <c r="H434" s="205"/>
      <c r="I434" s="43"/>
      <c r="J434" s="42"/>
    </row>
    <row r="435" spans="1:10" ht="12.75">
      <c r="A435" s="44"/>
      <c r="B435" s="69"/>
      <c r="C435" s="75"/>
      <c r="D435" s="203"/>
      <c r="E435" s="204"/>
      <c r="F435" s="204"/>
      <c r="G435" s="204"/>
      <c r="H435" s="205"/>
      <c r="I435" s="43"/>
      <c r="J435" s="42"/>
    </row>
    <row r="436" spans="1:10" ht="12.75">
      <c r="A436" s="44"/>
      <c r="B436" s="69"/>
      <c r="C436" s="75"/>
      <c r="D436" s="203"/>
      <c r="E436" s="204"/>
      <c r="F436" s="204"/>
      <c r="G436" s="204"/>
      <c r="H436" s="205"/>
      <c r="I436" s="43"/>
      <c r="J436" s="42"/>
    </row>
    <row r="437" spans="1:10" ht="12.75">
      <c r="A437" s="44"/>
      <c r="B437" s="69"/>
      <c r="C437" s="75"/>
      <c r="D437" s="203"/>
      <c r="E437" s="204"/>
      <c r="F437" s="204"/>
      <c r="G437" s="204"/>
      <c r="H437" s="205"/>
      <c r="I437" s="43"/>
      <c r="J437" s="42"/>
    </row>
    <row r="438" spans="1:10" ht="12.75">
      <c r="A438" s="44"/>
      <c r="B438" s="69"/>
      <c r="C438" s="75"/>
      <c r="D438" s="203"/>
      <c r="E438" s="204"/>
      <c r="F438" s="204"/>
      <c r="G438" s="204"/>
      <c r="H438" s="205"/>
      <c r="I438" s="43"/>
      <c r="J438" s="42"/>
    </row>
    <row r="439" spans="1:10" ht="12.75">
      <c r="A439" s="44"/>
      <c r="B439" s="69"/>
      <c r="C439" s="75"/>
      <c r="D439" s="203"/>
      <c r="E439" s="204"/>
      <c r="F439" s="204"/>
      <c r="G439" s="204"/>
      <c r="H439" s="205"/>
      <c r="I439" s="43"/>
      <c r="J439" s="42"/>
    </row>
    <row r="440" spans="1:10" ht="12.75">
      <c r="A440" s="44"/>
      <c r="B440" s="69"/>
      <c r="C440" s="75"/>
      <c r="D440" s="203"/>
      <c r="E440" s="204"/>
      <c r="F440" s="204"/>
      <c r="G440" s="204"/>
      <c r="H440" s="205"/>
      <c r="I440" s="43"/>
      <c r="J440" s="42"/>
    </row>
    <row r="441" spans="1:10" ht="12.75">
      <c r="A441" s="44"/>
      <c r="B441" s="69"/>
      <c r="C441" s="75"/>
      <c r="D441" s="203"/>
      <c r="E441" s="204"/>
      <c r="F441" s="204"/>
      <c r="G441" s="204"/>
      <c r="H441" s="205"/>
      <c r="I441" s="43"/>
      <c r="J441" s="42"/>
    </row>
    <row r="442" spans="1:10" ht="12.75">
      <c r="A442" s="44"/>
      <c r="B442" s="69"/>
      <c r="C442" s="75"/>
      <c r="D442" s="203"/>
      <c r="E442" s="204"/>
      <c r="F442" s="204"/>
      <c r="G442" s="204"/>
      <c r="H442" s="205"/>
      <c r="I442" s="43"/>
      <c r="J442" s="42"/>
    </row>
    <row r="443" spans="1:10" ht="12.75">
      <c r="A443" s="44"/>
      <c r="B443" s="69"/>
      <c r="C443" s="75"/>
      <c r="D443" s="203"/>
      <c r="E443" s="204"/>
      <c r="F443" s="204"/>
      <c r="G443" s="204"/>
      <c r="H443" s="205"/>
      <c r="I443" s="43"/>
      <c r="J443" s="42"/>
    </row>
    <row r="444" spans="1:10" ht="12.75">
      <c r="A444" s="44"/>
      <c r="B444" s="69"/>
      <c r="C444" s="75"/>
      <c r="D444" s="203"/>
      <c r="E444" s="204"/>
      <c r="F444" s="204"/>
      <c r="G444" s="204"/>
      <c r="H444" s="205"/>
      <c r="I444" s="43"/>
      <c r="J444" s="42"/>
    </row>
    <row r="445" spans="1:10" ht="12.75">
      <c r="A445" s="44"/>
      <c r="B445" s="69"/>
      <c r="C445" s="75"/>
      <c r="D445" s="203"/>
      <c r="E445" s="204"/>
      <c r="F445" s="204"/>
      <c r="G445" s="204"/>
      <c r="H445" s="205"/>
      <c r="I445" s="43"/>
      <c r="J445" s="42"/>
    </row>
    <row r="446" spans="1:10" ht="12.75">
      <c r="A446" s="44"/>
      <c r="B446" s="69"/>
      <c r="C446" s="75"/>
      <c r="D446" s="203"/>
      <c r="E446" s="204"/>
      <c r="F446" s="204"/>
      <c r="G446" s="204"/>
      <c r="H446" s="205"/>
      <c r="I446" s="43"/>
      <c r="J446" s="42"/>
    </row>
    <row r="447" spans="1:10" ht="12.75">
      <c r="A447" s="44"/>
      <c r="B447" s="69"/>
      <c r="C447" s="75"/>
      <c r="D447" s="203"/>
      <c r="E447" s="204"/>
      <c r="F447" s="204"/>
      <c r="G447" s="204"/>
      <c r="H447" s="205"/>
      <c r="I447" s="43"/>
      <c r="J447" s="42"/>
    </row>
    <row r="448" spans="1:10" ht="12.75">
      <c r="A448" s="44"/>
      <c r="B448" s="69"/>
      <c r="C448" s="75"/>
      <c r="D448" s="203"/>
      <c r="E448" s="204"/>
      <c r="F448" s="204"/>
      <c r="G448" s="204"/>
      <c r="H448" s="205"/>
      <c r="I448" s="43"/>
      <c r="J448" s="42"/>
    </row>
    <row r="449" spans="1:10" ht="12.75">
      <c r="A449" s="44"/>
      <c r="B449" s="69"/>
      <c r="C449" s="75"/>
      <c r="D449" s="203"/>
      <c r="E449" s="204"/>
      <c r="F449" s="204"/>
      <c r="G449" s="204"/>
      <c r="H449" s="205"/>
      <c r="I449" s="43"/>
      <c r="J449" s="42"/>
    </row>
    <row r="450" spans="1:10" ht="12.75">
      <c r="A450" s="44"/>
      <c r="B450" s="69"/>
      <c r="C450" s="75"/>
      <c r="D450" s="203"/>
      <c r="E450" s="204"/>
      <c r="F450" s="204"/>
      <c r="G450" s="204"/>
      <c r="H450" s="205"/>
      <c r="I450" s="43"/>
      <c r="J450" s="42"/>
    </row>
    <row r="451" spans="1:10" ht="12.75">
      <c r="A451" s="44"/>
      <c r="B451" s="69"/>
      <c r="C451" s="75"/>
      <c r="D451" s="203"/>
      <c r="E451" s="204"/>
      <c r="F451" s="204"/>
      <c r="G451" s="204"/>
      <c r="H451" s="205"/>
      <c r="I451" s="43"/>
      <c r="J451" s="42"/>
    </row>
    <row r="452" spans="1:10" ht="12.75">
      <c r="A452" s="44"/>
      <c r="B452" s="69"/>
      <c r="C452" s="75"/>
      <c r="D452" s="203"/>
      <c r="E452" s="204"/>
      <c r="F452" s="204"/>
      <c r="G452" s="204"/>
      <c r="H452" s="205"/>
      <c r="I452" s="43"/>
      <c r="J452" s="42"/>
    </row>
    <row r="453" spans="1:10" ht="12.75">
      <c r="A453" s="44"/>
      <c r="B453" s="69"/>
      <c r="C453" s="75"/>
      <c r="D453" s="203"/>
      <c r="E453" s="204"/>
      <c r="F453" s="204"/>
      <c r="G453" s="204"/>
      <c r="H453" s="205"/>
      <c r="I453" s="43"/>
      <c r="J453" s="42"/>
    </row>
    <row r="454" spans="1:10" ht="12.75">
      <c r="A454" s="44"/>
      <c r="B454" s="69"/>
      <c r="C454" s="75"/>
      <c r="D454" s="203"/>
      <c r="E454" s="204"/>
      <c r="F454" s="204"/>
      <c r="G454" s="204"/>
      <c r="H454" s="205"/>
      <c r="I454" s="43"/>
      <c r="J454" s="42"/>
    </row>
    <row r="455" spans="1:10" ht="12.75">
      <c r="A455" s="44"/>
      <c r="B455" s="69"/>
      <c r="C455" s="75"/>
      <c r="D455" s="203"/>
      <c r="E455" s="204"/>
      <c r="F455" s="204"/>
      <c r="G455" s="204"/>
      <c r="H455" s="205"/>
      <c r="I455" s="43"/>
      <c r="J455" s="42"/>
    </row>
    <row r="456" spans="1:10" ht="12.75">
      <c r="A456" s="44"/>
      <c r="B456" s="69"/>
      <c r="C456" s="75"/>
      <c r="D456" s="203"/>
      <c r="E456" s="204"/>
      <c r="F456" s="204"/>
      <c r="G456" s="204"/>
      <c r="H456" s="205"/>
      <c r="I456" s="43"/>
      <c r="J456" s="42"/>
    </row>
    <row r="457" spans="1:10" ht="12.75">
      <c r="A457" s="44"/>
      <c r="B457" s="69"/>
      <c r="C457" s="75"/>
      <c r="D457" s="203"/>
      <c r="E457" s="204"/>
      <c r="F457" s="204"/>
      <c r="G457" s="204"/>
      <c r="H457" s="205"/>
      <c r="I457" s="43"/>
      <c r="J457" s="42"/>
    </row>
    <row r="458" spans="1:10" ht="12.75">
      <c r="A458" s="44"/>
      <c r="B458" s="69"/>
      <c r="C458" s="75"/>
      <c r="D458" s="203"/>
      <c r="E458" s="204"/>
      <c r="F458" s="204"/>
      <c r="G458" s="204"/>
      <c r="H458" s="205"/>
      <c r="I458" s="43"/>
      <c r="J458" s="42"/>
    </row>
    <row r="459" spans="1:10" ht="12.75">
      <c r="A459" s="44"/>
      <c r="B459" s="69"/>
      <c r="C459" s="75"/>
      <c r="D459" s="203"/>
      <c r="E459" s="204"/>
      <c r="F459" s="204"/>
      <c r="G459" s="204"/>
      <c r="H459" s="205"/>
      <c r="I459" s="43"/>
      <c r="J459" s="42"/>
    </row>
    <row r="460" spans="1:10" ht="12.75">
      <c r="A460" s="44"/>
      <c r="B460" s="69"/>
      <c r="C460" s="75"/>
      <c r="D460" s="203"/>
      <c r="E460" s="204"/>
      <c r="F460" s="204"/>
      <c r="G460" s="204"/>
      <c r="H460" s="205"/>
      <c r="I460" s="43"/>
      <c r="J460" s="42"/>
    </row>
    <row r="461" spans="1:10" ht="12.75">
      <c r="A461" s="44"/>
      <c r="B461" s="69"/>
      <c r="C461" s="75"/>
      <c r="D461" s="203"/>
      <c r="E461" s="204"/>
      <c r="F461" s="204"/>
      <c r="G461" s="204"/>
      <c r="H461" s="205"/>
      <c r="I461" s="43"/>
      <c r="J461" s="42"/>
    </row>
    <row r="462" spans="1:10" ht="12.75">
      <c r="A462" s="44"/>
      <c r="B462" s="69"/>
      <c r="C462" s="75"/>
      <c r="D462" s="203"/>
      <c r="E462" s="204"/>
      <c r="F462" s="204"/>
      <c r="G462" s="204"/>
      <c r="H462" s="205"/>
      <c r="I462" s="43"/>
      <c r="J462" s="42"/>
    </row>
    <row r="463" spans="1:10" ht="12.75">
      <c r="A463" s="44"/>
      <c r="B463" s="69"/>
      <c r="C463" s="75"/>
      <c r="D463" s="203"/>
      <c r="E463" s="204"/>
      <c r="F463" s="204"/>
      <c r="G463" s="204"/>
      <c r="H463" s="205"/>
      <c r="I463" s="43"/>
      <c r="J463" s="42"/>
    </row>
    <row r="464" spans="1:10" ht="12.75">
      <c r="A464" s="44"/>
      <c r="B464" s="69"/>
      <c r="C464" s="75"/>
      <c r="D464" s="203"/>
      <c r="E464" s="204"/>
      <c r="F464" s="204"/>
      <c r="G464" s="204"/>
      <c r="H464" s="205"/>
      <c r="I464" s="43"/>
      <c r="J464" s="42"/>
    </row>
    <row r="465" spans="1:10" ht="12.75">
      <c r="A465" s="44"/>
      <c r="B465" s="69"/>
      <c r="C465" s="75"/>
      <c r="D465" s="203"/>
      <c r="E465" s="204"/>
      <c r="F465" s="204"/>
      <c r="G465" s="204"/>
      <c r="H465" s="205"/>
      <c r="I465" s="43"/>
      <c r="J465" s="42"/>
    </row>
    <row r="466" spans="1:10" ht="12.75">
      <c r="A466" s="44"/>
      <c r="B466" s="69"/>
      <c r="C466" s="75"/>
      <c r="D466" s="203"/>
      <c r="E466" s="204"/>
      <c r="F466" s="204"/>
      <c r="G466" s="204"/>
      <c r="H466" s="205"/>
      <c r="I466" s="43"/>
      <c r="J466" s="42"/>
    </row>
    <row r="467" spans="1:10" ht="12.75">
      <c r="A467" s="44"/>
      <c r="B467" s="69"/>
      <c r="C467" s="75"/>
      <c r="D467" s="203"/>
      <c r="E467" s="204"/>
      <c r="F467" s="204"/>
      <c r="G467" s="204"/>
      <c r="H467" s="205"/>
      <c r="I467" s="43"/>
      <c r="J467" s="42"/>
    </row>
    <row r="468" spans="1:10" ht="12.75">
      <c r="A468" s="44"/>
      <c r="B468" s="69"/>
      <c r="C468" s="75"/>
      <c r="D468" s="203"/>
      <c r="E468" s="204"/>
      <c r="F468" s="204"/>
      <c r="G468" s="204"/>
      <c r="H468" s="205"/>
      <c r="I468" s="43"/>
      <c r="J468" s="42"/>
    </row>
    <row r="469" spans="1:10" ht="12.75">
      <c r="A469" s="44"/>
      <c r="B469" s="69"/>
      <c r="C469" s="75"/>
      <c r="D469" s="203"/>
      <c r="E469" s="204"/>
      <c r="F469" s="204"/>
      <c r="G469" s="204"/>
      <c r="H469" s="205"/>
      <c r="I469" s="43"/>
      <c r="J469" s="42"/>
    </row>
    <row r="470" spans="1:10" ht="12.75">
      <c r="A470" s="44"/>
      <c r="B470" s="69"/>
      <c r="C470" s="75"/>
      <c r="D470" s="203"/>
      <c r="E470" s="204"/>
      <c r="F470" s="204"/>
      <c r="G470" s="204"/>
      <c r="H470" s="205"/>
      <c r="I470" s="43"/>
      <c r="J470" s="42"/>
    </row>
    <row r="471" spans="1:10" ht="12.75">
      <c r="A471" s="44"/>
      <c r="B471" s="69"/>
      <c r="C471" s="75"/>
      <c r="D471" s="203"/>
      <c r="E471" s="204"/>
      <c r="F471" s="204"/>
      <c r="G471" s="204"/>
      <c r="H471" s="205"/>
      <c r="I471" s="43"/>
      <c r="J471" s="42"/>
    </row>
    <row r="472" spans="1:10" ht="12.75">
      <c r="A472" s="44"/>
      <c r="B472" s="69"/>
      <c r="C472" s="75"/>
      <c r="D472" s="203"/>
      <c r="E472" s="204"/>
      <c r="F472" s="204"/>
      <c r="G472" s="204"/>
      <c r="H472" s="205"/>
      <c r="I472" s="43"/>
      <c r="J472" s="42"/>
    </row>
    <row r="473" spans="1:10" ht="12.75">
      <c r="A473" s="44"/>
      <c r="B473" s="69"/>
      <c r="C473" s="75"/>
      <c r="D473" s="203"/>
      <c r="E473" s="204"/>
      <c r="F473" s="204"/>
      <c r="G473" s="204"/>
      <c r="H473" s="205"/>
      <c r="I473" s="43"/>
      <c r="J473" s="42"/>
    </row>
    <row r="474" spans="1:10" ht="12.75">
      <c r="A474" s="44"/>
      <c r="B474" s="69"/>
      <c r="C474" s="75"/>
      <c r="D474" s="203"/>
      <c r="E474" s="204"/>
      <c r="F474" s="204"/>
      <c r="G474" s="204"/>
      <c r="H474" s="205"/>
      <c r="I474" s="43"/>
      <c r="J474" s="42"/>
    </row>
    <row r="475" spans="1:10" ht="12.75">
      <c r="A475" s="44"/>
      <c r="B475" s="69"/>
      <c r="C475" s="75"/>
      <c r="D475" s="203"/>
      <c r="E475" s="204"/>
      <c r="F475" s="204"/>
      <c r="G475" s="204"/>
      <c r="H475" s="205"/>
      <c r="I475" s="43"/>
      <c r="J475" s="42"/>
    </row>
    <row r="476" spans="1:10" ht="12.75">
      <c r="A476" s="44"/>
      <c r="B476" s="69"/>
      <c r="C476" s="75"/>
      <c r="D476" s="203"/>
      <c r="E476" s="204"/>
      <c r="F476" s="204"/>
      <c r="G476" s="204"/>
      <c r="H476" s="205"/>
      <c r="I476" s="43"/>
      <c r="J476" s="42"/>
    </row>
    <row r="477" spans="1:10" ht="12.75">
      <c r="A477" s="44"/>
      <c r="B477" s="69"/>
      <c r="C477" s="75"/>
      <c r="D477" s="203"/>
      <c r="E477" s="204"/>
      <c r="F477" s="204"/>
      <c r="G477" s="204"/>
      <c r="H477" s="205"/>
      <c r="I477" s="43"/>
      <c r="J477" s="42"/>
    </row>
    <row r="478" spans="1:10" ht="12.75">
      <c r="A478" s="44"/>
      <c r="B478" s="69"/>
      <c r="C478" s="75"/>
      <c r="D478" s="203"/>
      <c r="E478" s="204"/>
      <c r="F478" s="204"/>
      <c r="G478" s="204"/>
      <c r="H478" s="205"/>
      <c r="I478" s="43"/>
      <c r="J478" s="42"/>
    </row>
    <row r="479" spans="1:10" ht="12.75">
      <c r="A479" s="44"/>
      <c r="B479" s="69"/>
      <c r="C479" s="75"/>
      <c r="D479" s="203"/>
      <c r="E479" s="204"/>
      <c r="F479" s="204"/>
      <c r="G479" s="204"/>
      <c r="H479" s="205"/>
      <c r="I479" s="43"/>
      <c r="J479" s="42"/>
    </row>
    <row r="480" spans="1:10" ht="12.75">
      <c r="A480" s="44"/>
      <c r="B480" s="69"/>
      <c r="C480" s="75"/>
      <c r="D480" s="203"/>
      <c r="E480" s="204"/>
      <c r="F480" s="204"/>
      <c r="G480" s="204"/>
      <c r="H480" s="205"/>
      <c r="I480" s="43"/>
      <c r="J480" s="42"/>
    </row>
    <row r="481" spans="1:10" ht="12.75">
      <c r="A481" s="44"/>
      <c r="B481" s="69"/>
      <c r="C481" s="75"/>
      <c r="D481" s="203"/>
      <c r="E481" s="204"/>
      <c r="F481" s="204"/>
      <c r="G481" s="204"/>
      <c r="H481" s="205"/>
      <c r="I481" s="43"/>
      <c r="J481" s="42"/>
    </row>
    <row r="482" spans="1:10" ht="12.75">
      <c r="A482" s="44"/>
      <c r="B482" s="69"/>
      <c r="C482" s="75"/>
      <c r="D482" s="203"/>
      <c r="E482" s="204"/>
      <c r="F482" s="204"/>
      <c r="G482" s="204"/>
      <c r="H482" s="205"/>
      <c r="I482" s="43"/>
      <c r="J482" s="42"/>
    </row>
    <row r="483" spans="1:10" ht="12.75">
      <c r="A483" s="44"/>
      <c r="B483" s="69"/>
      <c r="C483" s="75"/>
      <c r="D483" s="203"/>
      <c r="E483" s="204"/>
      <c r="F483" s="204"/>
      <c r="G483" s="204"/>
      <c r="H483" s="205"/>
      <c r="I483" s="43"/>
      <c r="J483" s="42"/>
    </row>
    <row r="484" spans="1:10" ht="12.75">
      <c r="A484" s="44"/>
      <c r="B484" s="69"/>
      <c r="C484" s="75"/>
      <c r="D484" s="203"/>
      <c r="E484" s="204"/>
      <c r="F484" s="204"/>
      <c r="G484" s="204"/>
      <c r="H484" s="205"/>
      <c r="I484" s="43"/>
      <c r="J484" s="42"/>
    </row>
    <row r="485" spans="1:10" ht="12.75">
      <c r="A485" s="44"/>
      <c r="B485" s="69"/>
      <c r="C485" s="75"/>
      <c r="D485" s="203"/>
      <c r="E485" s="204"/>
      <c r="F485" s="204"/>
      <c r="G485" s="204"/>
      <c r="H485" s="205"/>
      <c r="I485" s="43"/>
      <c r="J485" s="42"/>
    </row>
    <row r="486" spans="1:10" ht="12.75">
      <c r="A486" s="44"/>
      <c r="B486" s="69"/>
      <c r="C486" s="75"/>
      <c r="D486" s="203"/>
      <c r="E486" s="204"/>
      <c r="F486" s="204"/>
      <c r="G486" s="204"/>
      <c r="H486" s="205"/>
      <c r="I486" s="43"/>
      <c r="J486" s="42"/>
    </row>
    <row r="487" spans="1:10" ht="12.75">
      <c r="A487" s="44"/>
      <c r="B487" s="69"/>
      <c r="C487" s="75"/>
      <c r="D487" s="203"/>
      <c r="E487" s="204"/>
      <c r="F487" s="204"/>
      <c r="G487" s="204"/>
      <c r="H487" s="205"/>
      <c r="I487" s="43"/>
      <c r="J487" s="42"/>
    </row>
    <row r="488" spans="1:10" ht="12.75">
      <c r="A488" s="44"/>
      <c r="B488" s="69"/>
      <c r="C488" s="75"/>
      <c r="D488" s="203"/>
      <c r="E488" s="204"/>
      <c r="F488" s="204"/>
      <c r="G488" s="204"/>
      <c r="H488" s="205"/>
      <c r="I488" s="43"/>
      <c r="J488" s="42"/>
    </row>
    <row r="489" spans="1:10" ht="12.75">
      <c r="A489" s="44"/>
      <c r="B489" s="69"/>
      <c r="C489" s="75"/>
      <c r="D489" s="203"/>
      <c r="E489" s="204"/>
      <c r="F489" s="204"/>
      <c r="G489" s="204"/>
      <c r="H489" s="205"/>
      <c r="I489" s="43"/>
      <c r="J489" s="42"/>
    </row>
    <row r="490" spans="1:10" ht="12.75">
      <c r="A490" s="44"/>
      <c r="B490" s="69"/>
      <c r="C490" s="75"/>
      <c r="D490" s="203"/>
      <c r="E490" s="204"/>
      <c r="F490" s="204"/>
      <c r="G490" s="204"/>
      <c r="H490" s="205"/>
      <c r="I490" s="43"/>
      <c r="J490" s="42"/>
    </row>
    <row r="491" spans="1:10" ht="12.75">
      <c r="A491" s="44"/>
      <c r="B491" s="69"/>
      <c r="C491" s="75"/>
      <c r="D491" s="203"/>
      <c r="E491" s="204"/>
      <c r="F491" s="204"/>
      <c r="G491" s="204"/>
      <c r="H491" s="205"/>
      <c r="I491" s="43"/>
      <c r="J491" s="42"/>
    </row>
    <row r="492" spans="1:10" ht="12.75">
      <c r="A492" s="44"/>
      <c r="B492" s="69"/>
      <c r="C492" s="75"/>
      <c r="D492" s="203"/>
      <c r="E492" s="204"/>
      <c r="F492" s="204"/>
      <c r="G492" s="204"/>
      <c r="H492" s="205"/>
      <c r="I492" s="43"/>
      <c r="J492" s="42"/>
    </row>
    <row r="493" spans="1:10" ht="12.75">
      <c r="A493" s="44"/>
      <c r="B493" s="69"/>
      <c r="C493" s="75"/>
      <c r="D493" s="203"/>
      <c r="E493" s="204"/>
      <c r="F493" s="204"/>
      <c r="G493" s="204"/>
      <c r="H493" s="205"/>
      <c r="I493" s="43"/>
      <c r="J493" s="42"/>
    </row>
    <row r="494" spans="1:10" ht="12.75">
      <c r="A494" s="44"/>
      <c r="B494" s="69"/>
      <c r="C494" s="75"/>
      <c r="D494" s="203"/>
      <c r="E494" s="204"/>
      <c r="F494" s="204"/>
      <c r="G494" s="204"/>
      <c r="H494" s="205"/>
      <c r="I494" s="43"/>
      <c r="J494" s="42"/>
    </row>
    <row r="495" spans="1:10" ht="12.75">
      <c r="A495" s="44"/>
      <c r="B495" s="69"/>
      <c r="C495" s="75"/>
      <c r="D495" s="203"/>
      <c r="E495" s="204"/>
      <c r="F495" s="204"/>
      <c r="G495" s="204"/>
      <c r="H495" s="205"/>
      <c r="I495" s="43"/>
      <c r="J495" s="42"/>
    </row>
    <row r="496" spans="1:10" ht="12.75">
      <c r="A496" s="44"/>
      <c r="B496" s="69"/>
      <c r="C496" s="75"/>
      <c r="D496" s="203"/>
      <c r="E496" s="204"/>
      <c r="F496" s="204"/>
      <c r="G496" s="204"/>
      <c r="H496" s="205"/>
      <c r="I496" s="43"/>
      <c r="J496" s="42"/>
    </row>
    <row r="497" spans="1:10" ht="12.75">
      <c r="A497" s="44"/>
      <c r="B497" s="69"/>
      <c r="C497" s="75"/>
      <c r="D497" s="203"/>
      <c r="E497" s="204"/>
      <c r="F497" s="204"/>
      <c r="G497" s="204"/>
      <c r="H497" s="205"/>
      <c r="I497" s="43"/>
      <c r="J497" s="42"/>
    </row>
    <row r="498" spans="1:10" ht="12.75">
      <c r="A498" s="44"/>
      <c r="B498" s="69"/>
      <c r="C498" s="75"/>
      <c r="D498" s="203"/>
      <c r="E498" s="204"/>
      <c r="F498" s="204"/>
      <c r="G498" s="204"/>
      <c r="H498" s="205"/>
      <c r="I498" s="43"/>
      <c r="J498" s="42"/>
    </row>
    <row r="499" spans="1:10" ht="12.75">
      <c r="A499" s="44"/>
      <c r="B499" s="69"/>
      <c r="C499" s="75"/>
      <c r="D499" s="203"/>
      <c r="E499" s="204"/>
      <c r="F499" s="204"/>
      <c r="G499" s="204"/>
      <c r="H499" s="205"/>
      <c r="I499" s="43"/>
      <c r="J499" s="42"/>
    </row>
    <row r="500" spans="1:10" ht="12.75">
      <c r="A500" s="44"/>
      <c r="B500" s="69"/>
      <c r="C500" s="75"/>
      <c r="D500" s="203"/>
      <c r="E500" s="204"/>
      <c r="F500" s="204"/>
      <c r="G500" s="204"/>
      <c r="H500" s="205"/>
      <c r="I500" s="43"/>
      <c r="J500" s="42"/>
    </row>
    <row r="501" spans="1:10" ht="12.75">
      <c r="A501" s="44"/>
      <c r="B501" s="69"/>
      <c r="C501" s="75"/>
      <c r="D501" s="203"/>
      <c r="E501" s="204"/>
      <c r="F501" s="204"/>
      <c r="G501" s="204"/>
      <c r="H501" s="205"/>
      <c r="I501" s="43"/>
      <c r="J501" s="42"/>
    </row>
    <row r="502" spans="1:10" ht="12.75">
      <c r="A502" s="44"/>
      <c r="B502" s="69"/>
      <c r="C502" s="75"/>
      <c r="D502" s="203"/>
      <c r="E502" s="204"/>
      <c r="F502" s="204"/>
      <c r="G502" s="204"/>
      <c r="H502" s="205"/>
      <c r="I502" s="43"/>
      <c r="J502" s="42"/>
    </row>
    <row r="503" spans="1:10" ht="12.75">
      <c r="A503" s="44"/>
      <c r="B503" s="69"/>
      <c r="C503" s="75"/>
      <c r="D503" s="203"/>
      <c r="E503" s="204"/>
      <c r="F503" s="204"/>
      <c r="G503" s="204"/>
      <c r="H503" s="205"/>
      <c r="I503" s="43"/>
      <c r="J503" s="42"/>
    </row>
    <row r="504" spans="1:10" ht="12.75">
      <c r="A504" s="44"/>
      <c r="B504" s="69"/>
      <c r="C504" s="75"/>
      <c r="D504" s="203"/>
      <c r="E504" s="204"/>
      <c r="F504" s="204"/>
      <c r="G504" s="204"/>
      <c r="H504" s="205"/>
      <c r="I504" s="43"/>
      <c r="J504" s="42"/>
    </row>
    <row r="505" spans="1:10" ht="12.75">
      <c r="A505" s="44"/>
      <c r="B505" s="69"/>
      <c r="C505" s="75"/>
      <c r="D505" s="203"/>
      <c r="E505" s="204"/>
      <c r="F505" s="204"/>
      <c r="G505" s="204"/>
      <c r="H505" s="205"/>
      <c r="I505" s="43"/>
      <c r="J505" s="42"/>
    </row>
    <row r="506" spans="1:10" ht="12.75">
      <c r="A506" s="44"/>
      <c r="B506" s="69"/>
      <c r="C506" s="75"/>
      <c r="D506" s="203"/>
      <c r="E506" s="204"/>
      <c r="F506" s="204"/>
      <c r="G506" s="204"/>
      <c r="H506" s="205"/>
      <c r="I506" s="43"/>
      <c r="J506" s="42"/>
    </row>
    <row r="507" spans="1:10" ht="12.75">
      <c r="A507" s="44"/>
      <c r="B507" s="69"/>
      <c r="C507" s="75"/>
      <c r="D507" s="203"/>
      <c r="E507" s="204"/>
      <c r="F507" s="204"/>
      <c r="G507" s="204"/>
      <c r="H507" s="205"/>
      <c r="I507" s="43"/>
      <c r="J507" s="42"/>
    </row>
    <row r="508" spans="1:10" ht="12.75">
      <c r="A508" s="44"/>
      <c r="B508" s="69"/>
      <c r="C508" s="75"/>
      <c r="D508" s="203"/>
      <c r="E508" s="204"/>
      <c r="F508" s="204"/>
      <c r="G508" s="204"/>
      <c r="H508" s="205"/>
      <c r="I508" s="43"/>
      <c r="J508" s="42"/>
    </row>
    <row r="509" spans="1:10" ht="12.75">
      <c r="A509" s="44"/>
      <c r="B509" s="69"/>
      <c r="C509" s="75"/>
      <c r="D509" s="203"/>
      <c r="E509" s="204"/>
      <c r="F509" s="204"/>
      <c r="G509" s="204"/>
      <c r="H509" s="205"/>
      <c r="I509" s="43"/>
      <c r="J509" s="42"/>
    </row>
    <row r="510" spans="1:10" ht="12.75">
      <c r="A510" s="44"/>
      <c r="B510" s="69"/>
      <c r="C510" s="75"/>
      <c r="D510" s="203"/>
      <c r="E510" s="204"/>
      <c r="F510" s="204"/>
      <c r="G510" s="204"/>
      <c r="H510" s="205"/>
      <c r="I510" s="43"/>
      <c r="J510" s="42"/>
    </row>
    <row r="511" spans="1:10" ht="12.75">
      <c r="A511" s="44"/>
      <c r="B511" s="69"/>
      <c r="C511" s="75"/>
      <c r="D511" s="203"/>
      <c r="E511" s="204"/>
      <c r="F511" s="204"/>
      <c r="G511" s="204"/>
      <c r="H511" s="205"/>
      <c r="I511" s="43"/>
      <c r="J511" s="42"/>
    </row>
    <row r="512" spans="1:10" ht="12.75">
      <c r="A512" s="44"/>
      <c r="B512" s="69"/>
      <c r="C512" s="75"/>
      <c r="D512" s="203"/>
      <c r="E512" s="204"/>
      <c r="F512" s="204"/>
      <c r="G512" s="204"/>
      <c r="H512" s="205"/>
      <c r="I512" s="43"/>
      <c r="J512" s="42"/>
    </row>
    <row r="513" spans="1:10" ht="12.75">
      <c r="A513" s="44"/>
      <c r="B513" s="69"/>
      <c r="C513" s="75"/>
      <c r="D513" s="203"/>
      <c r="E513" s="204"/>
      <c r="F513" s="204"/>
      <c r="G513" s="204"/>
      <c r="H513" s="205"/>
      <c r="I513" s="43"/>
      <c r="J513" s="42"/>
    </row>
    <row r="514" spans="1:10" ht="12.75">
      <c r="A514" s="44"/>
      <c r="B514" s="69"/>
      <c r="C514" s="75"/>
      <c r="D514" s="203"/>
      <c r="E514" s="204"/>
      <c r="F514" s="204"/>
      <c r="G514" s="204"/>
      <c r="H514" s="205"/>
      <c r="I514" s="43"/>
      <c r="J514" s="42"/>
    </row>
    <row r="515" spans="1:10" ht="12.75">
      <c r="A515" s="44"/>
      <c r="B515" s="69"/>
      <c r="C515" s="75"/>
      <c r="D515" s="203"/>
      <c r="E515" s="204"/>
      <c r="F515" s="204"/>
      <c r="G515" s="204"/>
      <c r="H515" s="205"/>
      <c r="I515" s="43"/>
      <c r="J515" s="42"/>
    </row>
    <row r="516" spans="1:10" ht="12.75">
      <c r="A516" s="44"/>
      <c r="B516" s="69"/>
      <c r="C516" s="75"/>
      <c r="D516" s="203"/>
      <c r="E516" s="204"/>
      <c r="F516" s="204"/>
      <c r="G516" s="204"/>
      <c r="H516" s="205"/>
      <c r="I516" s="43"/>
      <c r="J516" s="42"/>
    </row>
    <row r="517" spans="1:10" ht="12.75">
      <c r="A517" s="44"/>
      <c r="B517" s="69"/>
      <c r="C517" s="75"/>
      <c r="D517" s="203"/>
      <c r="E517" s="204"/>
      <c r="F517" s="204"/>
      <c r="G517" s="204"/>
      <c r="H517" s="205"/>
      <c r="I517" s="43"/>
      <c r="J517" s="42"/>
    </row>
    <row r="518" spans="1:10" ht="12.75">
      <c r="A518" s="44"/>
      <c r="B518" s="69"/>
      <c r="C518" s="75"/>
      <c r="D518" s="203"/>
      <c r="E518" s="204"/>
      <c r="F518" s="204"/>
      <c r="G518" s="204"/>
      <c r="H518" s="205"/>
      <c r="I518" s="43"/>
      <c r="J518" s="42"/>
    </row>
    <row r="519" spans="1:10" ht="12.75">
      <c r="A519" s="44"/>
      <c r="B519" s="69"/>
      <c r="C519" s="75"/>
      <c r="D519" s="203"/>
      <c r="E519" s="204"/>
      <c r="F519" s="204"/>
      <c r="G519" s="204"/>
      <c r="H519" s="205"/>
      <c r="I519" s="43"/>
      <c r="J519" s="42"/>
    </row>
    <row r="520" spans="1:10" ht="12.75">
      <c r="A520" s="44"/>
      <c r="B520" s="69"/>
      <c r="C520" s="75"/>
      <c r="D520" s="203"/>
      <c r="E520" s="204"/>
      <c r="F520" s="204"/>
      <c r="G520" s="204"/>
      <c r="H520" s="205"/>
      <c r="I520" s="43"/>
      <c r="J520" s="42"/>
    </row>
    <row r="521" spans="1:10" ht="12.75">
      <c r="A521" s="44"/>
      <c r="B521" s="69"/>
      <c r="C521" s="75"/>
      <c r="D521" s="203"/>
      <c r="E521" s="204"/>
      <c r="F521" s="204"/>
      <c r="G521" s="204"/>
      <c r="H521" s="205"/>
      <c r="I521" s="43"/>
      <c r="J521" s="42"/>
    </row>
    <row r="522" spans="1:10" ht="12.75">
      <c r="A522" s="44"/>
      <c r="B522" s="69"/>
      <c r="C522" s="75"/>
      <c r="D522" s="203"/>
      <c r="E522" s="204"/>
      <c r="F522" s="204"/>
      <c r="G522" s="204"/>
      <c r="H522" s="205"/>
      <c r="I522" s="43"/>
      <c r="J522" s="42"/>
    </row>
    <row r="523" spans="1:10" ht="12.75">
      <c r="A523" s="44"/>
      <c r="B523" s="69"/>
      <c r="C523" s="75"/>
      <c r="D523" s="203"/>
      <c r="E523" s="204"/>
      <c r="F523" s="204"/>
      <c r="G523" s="204"/>
      <c r="H523" s="205"/>
      <c r="I523" s="43"/>
      <c r="J523" s="42"/>
    </row>
    <row r="524" spans="1:10" ht="12.75">
      <c r="A524" s="44"/>
      <c r="B524" s="69"/>
      <c r="C524" s="75"/>
      <c r="D524" s="203"/>
      <c r="E524" s="204"/>
      <c r="F524" s="204"/>
      <c r="G524" s="204"/>
      <c r="H524" s="205"/>
      <c r="I524" s="43"/>
      <c r="J524" s="42"/>
    </row>
    <row r="525" spans="1:10" ht="12.75">
      <c r="A525" s="44"/>
      <c r="B525" s="69"/>
      <c r="C525" s="75"/>
      <c r="D525" s="203"/>
      <c r="E525" s="204"/>
      <c r="F525" s="204"/>
      <c r="G525" s="204"/>
      <c r="H525" s="205"/>
      <c r="I525" s="43"/>
      <c r="J525" s="42"/>
    </row>
    <row r="526" spans="1:10" ht="12.75">
      <c r="A526" s="44"/>
      <c r="B526" s="69"/>
      <c r="C526" s="75"/>
      <c r="D526" s="203"/>
      <c r="E526" s="204"/>
      <c r="F526" s="204"/>
      <c r="G526" s="204"/>
      <c r="H526" s="205"/>
      <c r="I526" s="43"/>
      <c r="J526" s="42"/>
    </row>
    <row r="527" spans="1:10" ht="12.75">
      <c r="A527" s="44"/>
      <c r="B527" s="69"/>
      <c r="C527" s="75"/>
      <c r="D527" s="203"/>
      <c r="E527" s="204"/>
      <c r="F527" s="204"/>
      <c r="G527" s="204"/>
      <c r="H527" s="205"/>
      <c r="I527" s="43"/>
      <c r="J527" s="42"/>
    </row>
    <row r="528" spans="1:10" ht="12.75">
      <c r="A528" s="44"/>
      <c r="B528" s="69"/>
      <c r="C528" s="75"/>
      <c r="D528" s="203"/>
      <c r="E528" s="204"/>
      <c r="F528" s="204"/>
      <c r="G528" s="204"/>
      <c r="H528" s="205"/>
      <c r="I528" s="43"/>
      <c r="J528" s="42"/>
    </row>
    <row r="529" spans="1:10" ht="12.75">
      <c r="A529" s="44"/>
      <c r="B529" s="69"/>
      <c r="C529" s="75"/>
      <c r="D529" s="203"/>
      <c r="E529" s="204"/>
      <c r="F529" s="204"/>
      <c r="G529" s="204"/>
      <c r="H529" s="205"/>
      <c r="I529" s="43"/>
      <c r="J529" s="42"/>
    </row>
    <row r="530" spans="1:10" ht="12.75">
      <c r="A530" s="44"/>
      <c r="B530" s="69"/>
      <c r="C530" s="75"/>
      <c r="D530" s="203"/>
      <c r="E530" s="204"/>
      <c r="F530" s="204"/>
      <c r="G530" s="204"/>
      <c r="H530" s="205"/>
      <c r="I530" s="43"/>
      <c r="J530" s="42"/>
    </row>
    <row r="531" spans="1:10" ht="12.75">
      <c r="A531" s="44"/>
      <c r="B531" s="69"/>
      <c r="C531" s="75"/>
      <c r="D531" s="203"/>
      <c r="E531" s="204"/>
      <c r="F531" s="204"/>
      <c r="G531" s="204"/>
      <c r="H531" s="205"/>
      <c r="I531" s="43"/>
      <c r="J531" s="42"/>
    </row>
    <row r="532" spans="1:10" ht="12.75">
      <c r="A532" s="44"/>
      <c r="B532" s="69"/>
      <c r="C532" s="75"/>
      <c r="D532" s="203"/>
      <c r="E532" s="204"/>
      <c r="F532" s="204"/>
      <c r="G532" s="204"/>
      <c r="H532" s="205"/>
      <c r="I532" s="43"/>
      <c r="J532" s="42"/>
    </row>
    <row r="533" spans="1:10" ht="12.75">
      <c r="A533" s="44"/>
      <c r="B533" s="69"/>
      <c r="C533" s="75"/>
      <c r="D533" s="203"/>
      <c r="E533" s="204"/>
      <c r="F533" s="204"/>
      <c r="G533" s="204"/>
      <c r="H533" s="205"/>
      <c r="I533" s="43"/>
      <c r="J533" s="42"/>
    </row>
    <row r="534" spans="1:10" ht="12.75">
      <c r="A534" s="44"/>
      <c r="B534" s="69"/>
      <c r="C534" s="75"/>
      <c r="D534" s="203"/>
      <c r="E534" s="204"/>
      <c r="F534" s="204"/>
      <c r="G534" s="204"/>
      <c r="H534" s="205"/>
      <c r="I534" s="43"/>
      <c r="J534" s="42"/>
    </row>
    <row r="535" spans="1:10" ht="12.75">
      <c r="A535" s="44"/>
      <c r="B535" s="69"/>
      <c r="C535" s="75"/>
      <c r="D535" s="203"/>
      <c r="E535" s="204"/>
      <c r="F535" s="204"/>
      <c r="G535" s="204"/>
      <c r="H535" s="205"/>
      <c r="I535" s="43"/>
      <c r="J535" s="42"/>
    </row>
    <row r="536" spans="1:10" ht="12.75">
      <c r="A536" s="44"/>
      <c r="B536" s="69"/>
      <c r="C536" s="75"/>
      <c r="D536" s="203"/>
      <c r="E536" s="204"/>
      <c r="F536" s="204"/>
      <c r="G536" s="204"/>
      <c r="H536" s="205"/>
      <c r="I536" s="43"/>
      <c r="J536" s="42"/>
    </row>
    <row r="537" spans="1:10" ht="12.75">
      <c r="A537" s="44"/>
      <c r="B537" s="69"/>
      <c r="C537" s="75"/>
      <c r="D537" s="203"/>
      <c r="E537" s="204"/>
      <c r="F537" s="204"/>
      <c r="G537" s="204"/>
      <c r="H537" s="205"/>
      <c r="I537" s="43"/>
      <c r="J537" s="42"/>
    </row>
    <row r="538" spans="1:10" ht="12.75">
      <c r="A538" s="44"/>
      <c r="B538" s="69"/>
      <c r="C538" s="75"/>
      <c r="D538" s="203"/>
      <c r="E538" s="204"/>
      <c r="F538" s="204"/>
      <c r="G538" s="204"/>
      <c r="H538" s="205"/>
      <c r="I538" s="43"/>
      <c r="J538" s="42"/>
    </row>
    <row r="539" spans="1:10" ht="12.75">
      <c r="A539" s="44"/>
      <c r="B539" s="69"/>
      <c r="C539" s="75"/>
      <c r="D539" s="203"/>
      <c r="E539" s="204"/>
      <c r="F539" s="204"/>
      <c r="G539" s="204"/>
      <c r="H539" s="205"/>
      <c r="I539" s="43"/>
      <c r="J539" s="42"/>
    </row>
    <row r="540" spans="1:10" ht="12.75">
      <c r="A540" s="44"/>
      <c r="B540" s="69"/>
      <c r="C540" s="75"/>
      <c r="D540" s="203"/>
      <c r="E540" s="204"/>
      <c r="F540" s="204"/>
      <c r="G540" s="204"/>
      <c r="H540" s="205"/>
      <c r="I540" s="43"/>
      <c r="J540" s="42"/>
    </row>
    <row r="541" spans="1:10" ht="12.75">
      <c r="A541" s="44"/>
      <c r="B541" s="69"/>
      <c r="C541" s="75"/>
      <c r="D541" s="203"/>
      <c r="E541" s="204"/>
      <c r="F541" s="204"/>
      <c r="G541" s="204"/>
      <c r="H541" s="205"/>
      <c r="I541" s="43"/>
      <c r="J541" s="42"/>
    </row>
    <row r="542" spans="1:10" ht="12.75">
      <c r="A542" s="44"/>
      <c r="B542" s="69"/>
      <c r="C542" s="75"/>
      <c r="D542" s="203"/>
      <c r="E542" s="204"/>
      <c r="F542" s="204"/>
      <c r="G542" s="204"/>
      <c r="H542" s="205"/>
      <c r="I542" s="43"/>
      <c r="J542" s="42"/>
    </row>
    <row r="543" spans="1:10" ht="12.75">
      <c r="A543" s="44"/>
      <c r="B543" s="69"/>
      <c r="C543" s="75"/>
      <c r="D543" s="203"/>
      <c r="E543" s="204"/>
      <c r="F543" s="204"/>
      <c r="G543" s="204"/>
      <c r="H543" s="205"/>
      <c r="I543" s="43"/>
      <c r="J543" s="42"/>
    </row>
    <row r="544" spans="1:10" ht="12.75">
      <c r="A544" s="44"/>
      <c r="B544" s="69"/>
      <c r="C544" s="75"/>
      <c r="D544" s="203"/>
      <c r="E544" s="204"/>
      <c r="F544" s="204"/>
      <c r="G544" s="204"/>
      <c r="H544" s="205"/>
      <c r="I544" s="43"/>
      <c r="J544" s="42"/>
    </row>
    <row r="545" spans="1:10" ht="12.75">
      <c r="A545" s="44"/>
      <c r="B545" s="69"/>
      <c r="C545" s="75"/>
      <c r="D545" s="203"/>
      <c r="E545" s="204"/>
      <c r="F545" s="204"/>
      <c r="G545" s="204"/>
      <c r="H545" s="205"/>
      <c r="I545" s="43"/>
      <c r="J545" s="42"/>
    </row>
    <row r="546" spans="1:10" ht="12.75">
      <c r="A546" s="44"/>
      <c r="B546" s="69"/>
      <c r="C546" s="75"/>
      <c r="D546" s="203"/>
      <c r="E546" s="204"/>
      <c r="F546" s="204"/>
      <c r="G546" s="204"/>
      <c r="H546" s="205"/>
      <c r="I546" s="43"/>
      <c r="J546" s="42"/>
    </row>
    <row r="547" spans="1:10" ht="12.75">
      <c r="A547" s="44"/>
      <c r="B547" s="69"/>
      <c r="C547" s="75"/>
      <c r="D547" s="203"/>
      <c r="E547" s="204"/>
      <c r="F547" s="204"/>
      <c r="G547" s="204"/>
      <c r="H547" s="205"/>
      <c r="I547" s="43"/>
      <c r="J547" s="42"/>
    </row>
    <row r="548" spans="1:10" ht="12.75">
      <c r="A548" s="44"/>
      <c r="B548" s="69"/>
      <c r="C548" s="75"/>
      <c r="D548" s="203"/>
      <c r="E548" s="204"/>
      <c r="F548" s="204"/>
      <c r="G548" s="204"/>
      <c r="H548" s="205"/>
      <c r="I548" s="43"/>
      <c r="J548" s="42"/>
    </row>
    <row r="549" spans="1:10" ht="12.75">
      <c r="A549" s="44"/>
      <c r="B549" s="69"/>
      <c r="C549" s="75"/>
      <c r="D549" s="203"/>
      <c r="E549" s="204"/>
      <c r="F549" s="204"/>
      <c r="G549" s="204"/>
      <c r="H549" s="205"/>
      <c r="I549" s="43"/>
      <c r="J549" s="42"/>
    </row>
    <row r="550" spans="1:10" ht="12.75">
      <c r="A550" s="44"/>
      <c r="B550" s="69"/>
      <c r="C550" s="75"/>
      <c r="D550" s="203"/>
      <c r="E550" s="204"/>
      <c r="F550" s="204"/>
      <c r="G550" s="204"/>
      <c r="H550" s="205"/>
      <c r="I550" s="43"/>
      <c r="J550" s="42"/>
    </row>
    <row r="551" spans="1:10" ht="12.75">
      <c r="A551" s="44"/>
      <c r="B551" s="69"/>
      <c r="C551" s="75"/>
      <c r="D551" s="203"/>
      <c r="E551" s="204"/>
      <c r="F551" s="204"/>
      <c r="G551" s="204"/>
      <c r="H551" s="205"/>
      <c r="I551" s="43"/>
      <c r="J551" s="42"/>
    </row>
    <row r="552" spans="1:10" ht="12.75">
      <c r="A552" s="44"/>
      <c r="B552" s="69"/>
      <c r="C552" s="75"/>
      <c r="D552" s="203"/>
      <c r="E552" s="204"/>
      <c r="F552" s="204"/>
      <c r="G552" s="204"/>
      <c r="H552" s="205"/>
      <c r="I552" s="43"/>
      <c r="J552" s="42"/>
    </row>
    <row r="553" spans="1:10" ht="12.75">
      <c r="A553" s="44"/>
      <c r="B553" s="69"/>
      <c r="C553" s="75"/>
      <c r="D553" s="203"/>
      <c r="E553" s="204"/>
      <c r="F553" s="204"/>
      <c r="G553" s="204"/>
      <c r="H553" s="205"/>
      <c r="I553" s="43"/>
      <c r="J553" s="42"/>
    </row>
    <row r="554" spans="1:10" ht="12.75">
      <c r="A554" s="44"/>
      <c r="B554" s="69"/>
      <c r="C554" s="75"/>
      <c r="D554" s="203"/>
      <c r="E554" s="204"/>
      <c r="F554" s="204"/>
      <c r="G554" s="204"/>
      <c r="H554" s="205"/>
      <c r="I554" s="43"/>
      <c r="J554" s="42"/>
    </row>
    <row r="555" spans="1:10" ht="12.75">
      <c r="A555" s="44"/>
      <c r="B555" s="69"/>
      <c r="C555" s="75"/>
      <c r="D555" s="203"/>
      <c r="E555" s="204"/>
      <c r="F555" s="204"/>
      <c r="G555" s="204"/>
      <c r="H555" s="205"/>
      <c r="I555" s="43"/>
      <c r="J555" s="42"/>
    </row>
    <row r="556" spans="1:10" ht="12.75">
      <c r="A556" s="44"/>
      <c r="B556" s="69"/>
      <c r="C556" s="75"/>
      <c r="D556" s="203"/>
      <c r="E556" s="204"/>
      <c r="F556" s="204"/>
      <c r="G556" s="204"/>
      <c r="H556" s="205"/>
      <c r="I556" s="43"/>
      <c r="J556" s="42"/>
    </row>
    <row r="557" spans="1:10" ht="12.75">
      <c r="A557" s="44"/>
      <c r="B557" s="69"/>
      <c r="C557" s="75"/>
      <c r="D557" s="203"/>
      <c r="E557" s="204"/>
      <c r="F557" s="204"/>
      <c r="G557" s="204"/>
      <c r="H557" s="205"/>
      <c r="I557" s="43"/>
      <c r="J557" s="42"/>
    </row>
    <row r="558" spans="1:10" ht="12.75">
      <c r="A558" s="44"/>
      <c r="B558" s="69"/>
      <c r="C558" s="75"/>
      <c r="D558" s="203"/>
      <c r="E558" s="204"/>
      <c r="F558" s="204"/>
      <c r="G558" s="204"/>
      <c r="H558" s="205"/>
      <c r="I558" s="43"/>
      <c r="J558" s="42"/>
    </row>
    <row r="559" spans="1:10" ht="12.75">
      <c r="A559" s="44"/>
      <c r="B559" s="69"/>
      <c r="C559" s="75"/>
      <c r="D559" s="203"/>
      <c r="E559" s="204"/>
      <c r="F559" s="204"/>
      <c r="G559" s="204"/>
      <c r="H559" s="205"/>
      <c r="I559" s="43"/>
      <c r="J559" s="42"/>
    </row>
    <row r="560" spans="1:10" ht="12.75">
      <c r="A560" s="44"/>
      <c r="B560" s="69"/>
      <c r="C560" s="75"/>
      <c r="D560" s="203"/>
      <c r="E560" s="204"/>
      <c r="F560" s="204"/>
      <c r="G560" s="204"/>
      <c r="H560" s="205"/>
      <c r="I560" s="43"/>
      <c r="J560" s="42"/>
    </row>
    <row r="561" spans="1:10" ht="12.75">
      <c r="A561" s="44"/>
      <c r="B561" s="69"/>
      <c r="C561" s="75"/>
      <c r="D561" s="203"/>
      <c r="E561" s="204"/>
      <c r="F561" s="204"/>
      <c r="G561" s="204"/>
      <c r="H561" s="205"/>
      <c r="I561" s="43"/>
      <c r="J561" s="42"/>
    </row>
    <row r="562" spans="1:10" ht="12.75">
      <c r="A562" s="44"/>
      <c r="B562" s="69"/>
      <c r="C562" s="75"/>
      <c r="D562" s="203"/>
      <c r="E562" s="204"/>
      <c r="F562" s="204"/>
      <c r="G562" s="204"/>
      <c r="H562" s="205"/>
      <c r="I562" s="43"/>
      <c r="J562" s="42"/>
    </row>
    <row r="563" spans="1:10" ht="12.75">
      <c r="A563" s="44"/>
      <c r="B563" s="69"/>
      <c r="C563" s="75"/>
      <c r="D563" s="203"/>
      <c r="E563" s="204"/>
      <c r="F563" s="204"/>
      <c r="G563" s="204"/>
      <c r="H563" s="205"/>
      <c r="I563" s="43"/>
      <c r="J563" s="42"/>
    </row>
    <row r="564" spans="1:10" ht="12.75">
      <c r="A564" s="44"/>
      <c r="B564" s="69"/>
      <c r="C564" s="75"/>
      <c r="D564" s="203"/>
      <c r="E564" s="204"/>
      <c r="F564" s="204"/>
      <c r="G564" s="204"/>
      <c r="H564" s="205"/>
      <c r="I564" s="43"/>
      <c r="J564" s="42"/>
    </row>
    <row r="565" spans="1:10" ht="12.75">
      <c r="A565" s="44"/>
      <c r="B565" s="69"/>
      <c r="C565" s="75"/>
      <c r="D565" s="203"/>
      <c r="E565" s="204"/>
      <c r="F565" s="204"/>
      <c r="G565" s="204"/>
      <c r="H565" s="205"/>
      <c r="I565" s="43"/>
      <c r="J565" s="42"/>
    </row>
    <row r="566" spans="1:10" ht="12.75">
      <c r="A566" s="44"/>
      <c r="B566" s="69"/>
      <c r="C566" s="75"/>
      <c r="D566" s="203"/>
      <c r="E566" s="204"/>
      <c r="F566" s="204"/>
      <c r="G566" s="204"/>
      <c r="H566" s="205"/>
      <c r="I566" s="43"/>
      <c r="J566" s="42"/>
    </row>
    <row r="567" spans="1:10" ht="12.75">
      <c r="A567" s="44"/>
      <c r="B567" s="69"/>
      <c r="C567" s="75"/>
      <c r="D567" s="203"/>
      <c r="E567" s="204"/>
      <c r="F567" s="204"/>
      <c r="G567" s="204"/>
      <c r="H567" s="205"/>
      <c r="I567" s="43"/>
      <c r="J567" s="42"/>
    </row>
    <row r="568" spans="1:10" ht="12.75">
      <c r="A568" s="44"/>
      <c r="B568" s="69"/>
      <c r="C568" s="75"/>
      <c r="D568" s="203"/>
      <c r="E568" s="204"/>
      <c r="F568" s="204"/>
      <c r="G568" s="204"/>
      <c r="H568" s="205"/>
      <c r="I568" s="43"/>
      <c r="J568" s="42"/>
    </row>
    <row r="569" spans="1:10" ht="12.75">
      <c r="A569" s="44"/>
      <c r="B569" s="69"/>
      <c r="C569" s="75"/>
      <c r="D569" s="203"/>
      <c r="E569" s="204"/>
      <c r="F569" s="204"/>
      <c r="G569" s="204"/>
      <c r="H569" s="205"/>
      <c r="I569" s="43"/>
      <c r="J569" s="42"/>
    </row>
    <row r="570" spans="1:10" ht="12.75">
      <c r="A570" s="44"/>
      <c r="B570" s="69"/>
      <c r="C570" s="75"/>
      <c r="D570" s="203"/>
      <c r="E570" s="204"/>
      <c r="F570" s="204"/>
      <c r="G570" s="204"/>
      <c r="H570" s="205"/>
      <c r="I570" s="43"/>
      <c r="J570" s="42"/>
    </row>
    <row r="571" spans="1:10" ht="12.75">
      <c r="A571" s="44"/>
      <c r="B571" s="69"/>
      <c r="C571" s="75"/>
      <c r="D571" s="203"/>
      <c r="E571" s="204"/>
      <c r="F571" s="204"/>
      <c r="G571" s="204"/>
      <c r="H571" s="205"/>
      <c r="I571" s="43"/>
      <c r="J571" s="42"/>
    </row>
    <row r="572" spans="1:10" ht="12.75">
      <c r="A572" s="44"/>
      <c r="B572" s="69"/>
      <c r="C572" s="75"/>
      <c r="D572" s="203"/>
      <c r="E572" s="204"/>
      <c r="F572" s="204"/>
      <c r="G572" s="204"/>
      <c r="H572" s="205"/>
      <c r="I572" s="43"/>
      <c r="J572" s="42"/>
    </row>
    <row r="573" spans="1:10" ht="12.75">
      <c r="A573" s="44"/>
      <c r="B573" s="69"/>
      <c r="C573" s="75"/>
      <c r="D573" s="203"/>
      <c r="E573" s="204"/>
      <c r="F573" s="204"/>
      <c r="G573" s="204"/>
      <c r="H573" s="205"/>
      <c r="I573" s="43"/>
      <c r="J573" s="42"/>
    </row>
    <row r="574" spans="1:10" ht="12.75">
      <c r="A574" s="44"/>
      <c r="B574" s="69"/>
      <c r="C574" s="75"/>
      <c r="D574" s="203"/>
      <c r="E574" s="204"/>
      <c r="F574" s="204"/>
      <c r="G574" s="204"/>
      <c r="H574" s="205"/>
      <c r="I574" s="43"/>
      <c r="J574" s="42"/>
    </row>
    <row r="575" spans="1:10" ht="12.75">
      <c r="A575" s="44"/>
      <c r="B575" s="69"/>
      <c r="C575" s="75"/>
      <c r="D575" s="203"/>
      <c r="E575" s="204"/>
      <c r="F575" s="204"/>
      <c r="G575" s="204"/>
      <c r="H575" s="205"/>
      <c r="I575" s="43"/>
      <c r="J575" s="42"/>
    </row>
    <row r="576" spans="1:10" ht="12.75">
      <c r="A576" s="44"/>
      <c r="B576" s="69"/>
      <c r="C576" s="75"/>
      <c r="D576" s="203"/>
      <c r="E576" s="204"/>
      <c r="F576" s="204"/>
      <c r="G576" s="204"/>
      <c r="H576" s="205"/>
      <c r="I576" s="43"/>
      <c r="J576" s="42"/>
    </row>
    <row r="577" spans="1:10" ht="12.75">
      <c r="A577" s="44"/>
      <c r="B577" s="69"/>
      <c r="C577" s="75"/>
      <c r="D577" s="203"/>
      <c r="E577" s="204"/>
      <c r="F577" s="204"/>
      <c r="G577" s="204"/>
      <c r="H577" s="205"/>
      <c r="I577" s="43"/>
      <c r="J577" s="42"/>
    </row>
    <row r="578" spans="1:10" ht="12.75">
      <c r="A578" s="44"/>
      <c r="B578" s="69"/>
      <c r="C578" s="75"/>
      <c r="D578" s="203"/>
      <c r="E578" s="204"/>
      <c r="F578" s="204"/>
      <c r="G578" s="204"/>
      <c r="H578" s="205"/>
      <c r="I578" s="43"/>
      <c r="J578" s="42"/>
    </row>
    <row r="579" spans="1:10" ht="12.75">
      <c r="A579" s="44"/>
      <c r="B579" s="69"/>
      <c r="C579" s="75"/>
      <c r="D579" s="203"/>
      <c r="E579" s="204"/>
      <c r="F579" s="204"/>
      <c r="G579" s="204"/>
      <c r="H579" s="205"/>
      <c r="I579" s="43"/>
      <c r="J579" s="42"/>
    </row>
    <row r="580" spans="1:10" ht="12.75">
      <c r="A580" s="44"/>
      <c r="B580" s="69"/>
      <c r="C580" s="75"/>
      <c r="D580" s="203"/>
      <c r="E580" s="204"/>
      <c r="F580" s="204"/>
      <c r="G580" s="204"/>
      <c r="H580" s="205"/>
      <c r="I580" s="43"/>
      <c r="J580" s="42"/>
    </row>
    <row r="581" spans="1:10" ht="12.75">
      <c r="A581" s="44"/>
      <c r="B581" s="69"/>
      <c r="C581" s="75"/>
      <c r="D581" s="203"/>
      <c r="E581" s="204"/>
      <c r="F581" s="204"/>
      <c r="G581" s="204"/>
      <c r="H581" s="205"/>
      <c r="I581" s="43"/>
      <c r="J581" s="42"/>
    </row>
    <row r="582" spans="1:10" ht="12.75">
      <c r="A582" s="44"/>
      <c r="B582" s="69"/>
      <c r="C582" s="75"/>
      <c r="D582" s="203"/>
      <c r="E582" s="204"/>
      <c r="F582" s="204"/>
      <c r="G582" s="204"/>
      <c r="H582" s="205"/>
      <c r="I582" s="43"/>
      <c r="J582" s="42"/>
    </row>
    <row r="583" spans="1:10" ht="12.75">
      <c r="A583" s="44"/>
      <c r="B583" s="69"/>
      <c r="C583" s="75"/>
      <c r="D583" s="203"/>
      <c r="E583" s="204"/>
      <c r="F583" s="204"/>
      <c r="G583" s="204"/>
      <c r="H583" s="205"/>
      <c r="I583" s="43"/>
      <c r="J583" s="42"/>
    </row>
    <row r="584" spans="1:10" ht="12.75">
      <c r="A584" s="44"/>
      <c r="B584" s="69"/>
      <c r="C584" s="75"/>
      <c r="D584" s="203"/>
      <c r="E584" s="204"/>
      <c r="F584" s="204"/>
      <c r="G584" s="204"/>
      <c r="H584" s="205"/>
      <c r="I584" s="43"/>
      <c r="J584" s="42"/>
    </row>
    <row r="585" spans="1:10" ht="12.75">
      <c r="A585" s="44"/>
      <c r="B585" s="69"/>
      <c r="C585" s="75"/>
      <c r="D585" s="203"/>
      <c r="E585" s="204"/>
      <c r="F585" s="204"/>
      <c r="G585" s="204"/>
      <c r="H585" s="205"/>
      <c r="I585" s="43"/>
      <c r="J585" s="42"/>
    </row>
    <row r="586" spans="1:10" ht="12.75">
      <c r="A586" s="44"/>
      <c r="B586" s="69"/>
      <c r="C586" s="75"/>
      <c r="D586" s="203"/>
      <c r="E586" s="204"/>
      <c r="F586" s="204"/>
      <c r="G586" s="204"/>
      <c r="H586" s="205"/>
      <c r="I586" s="43"/>
      <c r="J586" s="42"/>
    </row>
    <row r="587" spans="1:10" ht="12.75">
      <c r="A587" s="44"/>
      <c r="B587" s="69"/>
      <c r="C587" s="75"/>
      <c r="D587" s="203"/>
      <c r="E587" s="204"/>
      <c r="F587" s="204"/>
      <c r="G587" s="204"/>
      <c r="H587" s="205"/>
      <c r="I587" s="43"/>
      <c r="J587" s="42"/>
    </row>
    <row r="588" spans="1:10" ht="12.75">
      <c r="A588" s="44"/>
      <c r="B588" s="69"/>
      <c r="C588" s="75"/>
      <c r="D588" s="203"/>
      <c r="E588" s="204"/>
      <c r="F588" s="204"/>
      <c r="G588" s="204"/>
      <c r="H588" s="205"/>
      <c r="I588" s="43"/>
      <c r="J588" s="42"/>
    </row>
    <row r="589" spans="1:10" ht="12.75">
      <c r="A589" s="44"/>
      <c r="B589" s="69"/>
      <c r="C589" s="75"/>
      <c r="D589" s="203"/>
      <c r="E589" s="204"/>
      <c r="F589" s="204"/>
      <c r="G589" s="204"/>
      <c r="H589" s="205"/>
      <c r="I589" s="43"/>
      <c r="J589" s="42"/>
    </row>
    <row r="590" spans="1:10" ht="12.75">
      <c r="A590" s="44"/>
      <c r="B590" s="69"/>
      <c r="C590" s="75"/>
      <c r="D590" s="203"/>
      <c r="E590" s="204"/>
      <c r="F590" s="204"/>
      <c r="G590" s="204"/>
      <c r="H590" s="205"/>
      <c r="I590" s="43"/>
      <c r="J590" s="42"/>
    </row>
    <row r="591" spans="1:10" ht="12.75">
      <c r="A591" s="44"/>
      <c r="B591" s="69"/>
      <c r="C591" s="75"/>
      <c r="D591" s="203"/>
      <c r="E591" s="204"/>
      <c r="F591" s="204"/>
      <c r="G591" s="204"/>
      <c r="H591" s="205"/>
      <c r="I591" s="43"/>
      <c r="J591" s="42"/>
    </row>
    <row r="592" spans="1:10" ht="12.75">
      <c r="A592" s="44"/>
      <c r="B592" s="69"/>
      <c r="C592" s="75"/>
      <c r="D592" s="203"/>
      <c r="E592" s="204"/>
      <c r="F592" s="204"/>
      <c r="G592" s="204"/>
      <c r="H592" s="205"/>
      <c r="I592" s="43"/>
      <c r="J592" s="42"/>
    </row>
    <row r="593" spans="1:10" ht="12.75">
      <c r="A593" s="44"/>
      <c r="B593" s="69"/>
      <c r="C593" s="75"/>
      <c r="D593" s="203"/>
      <c r="E593" s="204"/>
      <c r="F593" s="204"/>
      <c r="G593" s="204"/>
      <c r="H593" s="205"/>
      <c r="I593" s="43"/>
      <c r="J593" s="42"/>
    </row>
    <row r="594" spans="1:10" ht="12.75">
      <c r="A594" s="44"/>
      <c r="B594" s="69"/>
      <c r="C594" s="75"/>
      <c r="D594" s="203"/>
      <c r="E594" s="204"/>
      <c r="F594" s="204"/>
      <c r="G594" s="204"/>
      <c r="H594" s="205"/>
      <c r="I594" s="43"/>
      <c r="J594" s="42"/>
    </row>
    <row r="595" spans="1:10" ht="12.75">
      <c r="A595" s="44"/>
      <c r="B595" s="69"/>
      <c r="C595" s="75"/>
      <c r="D595" s="203"/>
      <c r="E595" s="204"/>
      <c r="F595" s="204"/>
      <c r="G595" s="204"/>
      <c r="H595" s="205"/>
      <c r="I595" s="43"/>
      <c r="J595" s="42"/>
    </row>
    <row r="596" spans="1:10" ht="12.75">
      <c r="A596" s="44"/>
      <c r="B596" s="69"/>
      <c r="C596" s="75"/>
      <c r="D596" s="203"/>
      <c r="E596" s="204"/>
      <c r="F596" s="204"/>
      <c r="G596" s="204"/>
      <c r="H596" s="205"/>
      <c r="I596" s="43"/>
      <c r="J596" s="42"/>
    </row>
    <row r="597" spans="1:10" ht="12.75">
      <c r="A597" s="44"/>
      <c r="B597" s="69"/>
      <c r="C597" s="75"/>
      <c r="D597" s="203"/>
      <c r="E597" s="204"/>
      <c r="F597" s="204"/>
      <c r="G597" s="204"/>
      <c r="H597" s="205"/>
      <c r="I597" s="43"/>
      <c r="J597" s="42"/>
    </row>
    <row r="598" spans="1:10" ht="12.75">
      <c r="A598" s="44"/>
      <c r="B598" s="69"/>
      <c r="C598" s="75"/>
      <c r="D598" s="203"/>
      <c r="E598" s="204"/>
      <c r="F598" s="204"/>
      <c r="G598" s="204"/>
      <c r="H598" s="205"/>
      <c r="I598" s="43"/>
      <c r="J598" s="42"/>
    </row>
    <row r="599" spans="1:10" ht="12.75">
      <c r="A599" s="44"/>
      <c r="B599" s="69"/>
      <c r="C599" s="75"/>
      <c r="D599" s="203"/>
      <c r="E599" s="204"/>
      <c r="F599" s="204"/>
      <c r="G599" s="204"/>
      <c r="H599" s="205"/>
      <c r="I599" s="43"/>
      <c r="J599" s="42"/>
    </row>
    <row r="600" spans="1:10" ht="12.75">
      <c r="A600" s="44"/>
      <c r="B600" s="69"/>
      <c r="C600" s="75"/>
      <c r="D600" s="203"/>
      <c r="E600" s="204"/>
      <c r="F600" s="204"/>
      <c r="G600" s="204"/>
      <c r="H600" s="205"/>
      <c r="I600" s="43"/>
      <c r="J600" s="42"/>
    </row>
    <row r="601" spans="1:10" ht="12.75">
      <c r="A601" s="44"/>
      <c r="B601" s="69"/>
      <c r="C601" s="75"/>
      <c r="D601" s="203"/>
      <c r="E601" s="204"/>
      <c r="F601" s="204"/>
      <c r="G601" s="204"/>
      <c r="H601" s="205"/>
      <c r="I601" s="43"/>
      <c r="J601" s="42"/>
    </row>
    <row r="602" spans="1:10" ht="12.75">
      <c r="A602" s="44"/>
      <c r="B602" s="69"/>
      <c r="C602" s="75"/>
      <c r="D602" s="203"/>
      <c r="E602" s="204"/>
      <c r="F602" s="204"/>
      <c r="G602" s="204"/>
      <c r="H602" s="205"/>
      <c r="I602" s="43"/>
      <c r="J602" s="42"/>
    </row>
    <row r="603" spans="1:10" ht="12.75">
      <c r="A603" s="44"/>
      <c r="B603" s="69"/>
      <c r="C603" s="75"/>
      <c r="D603" s="203"/>
      <c r="E603" s="204"/>
      <c r="F603" s="204"/>
      <c r="G603" s="204"/>
      <c r="H603" s="205"/>
      <c r="I603" s="43"/>
      <c r="J603" s="42"/>
    </row>
    <row r="604" spans="1:10" ht="12.75">
      <c r="A604" s="44"/>
      <c r="B604" s="69"/>
      <c r="C604" s="75"/>
      <c r="D604" s="203"/>
      <c r="E604" s="204"/>
      <c r="F604" s="204"/>
      <c r="G604" s="204"/>
      <c r="H604" s="205"/>
      <c r="I604" s="43"/>
      <c r="J604" s="42"/>
    </row>
    <row r="605" spans="1:10" ht="12.75">
      <c r="A605" s="44"/>
      <c r="B605" s="69"/>
      <c r="C605" s="75"/>
      <c r="D605" s="203"/>
      <c r="E605" s="204"/>
      <c r="F605" s="204"/>
      <c r="G605" s="204"/>
      <c r="H605" s="205"/>
      <c r="I605" s="43"/>
      <c r="J605" s="42"/>
    </row>
    <row r="606" spans="1:10" ht="12.75">
      <c r="A606" s="44"/>
      <c r="B606" s="69"/>
      <c r="C606" s="75"/>
      <c r="D606" s="203"/>
      <c r="E606" s="204"/>
      <c r="F606" s="204"/>
      <c r="G606" s="204"/>
      <c r="H606" s="205"/>
      <c r="I606" s="43"/>
      <c r="J606" s="42"/>
    </row>
    <row r="607" spans="1:10" ht="12.75">
      <c r="A607" s="44"/>
      <c r="B607" s="69"/>
      <c r="C607" s="75"/>
      <c r="D607" s="203"/>
      <c r="E607" s="204"/>
      <c r="F607" s="204"/>
      <c r="G607" s="204"/>
      <c r="H607" s="205"/>
      <c r="I607" s="43"/>
      <c r="J607" s="42"/>
    </row>
    <row r="608" spans="1:10" ht="12.75">
      <c r="A608" s="44"/>
      <c r="B608" s="69"/>
      <c r="C608" s="75"/>
      <c r="D608" s="203"/>
      <c r="E608" s="204"/>
      <c r="F608" s="204"/>
      <c r="G608" s="204"/>
      <c r="H608" s="205"/>
      <c r="I608" s="43"/>
      <c r="J608" s="42"/>
    </row>
    <row r="609" spans="1:10" ht="12.75">
      <c r="A609" s="44"/>
      <c r="B609" s="69"/>
      <c r="C609" s="75"/>
      <c r="D609" s="203"/>
      <c r="E609" s="204"/>
      <c r="F609" s="204"/>
      <c r="G609" s="204"/>
      <c r="H609" s="205"/>
      <c r="I609" s="43"/>
      <c r="J609" s="42"/>
    </row>
    <row r="610" spans="1:10" ht="12.75">
      <c r="A610" s="44"/>
      <c r="B610" s="69"/>
      <c r="C610" s="75"/>
      <c r="D610" s="203"/>
      <c r="E610" s="204"/>
      <c r="F610" s="204"/>
      <c r="G610" s="204"/>
      <c r="H610" s="205"/>
      <c r="I610" s="43"/>
      <c r="J610" s="42"/>
    </row>
    <row r="611" spans="1:10" ht="12.75">
      <c r="A611" s="44"/>
      <c r="B611" s="69"/>
      <c r="C611" s="75"/>
      <c r="D611" s="203"/>
      <c r="E611" s="204"/>
      <c r="F611" s="204"/>
      <c r="G611" s="204"/>
      <c r="H611" s="205"/>
      <c r="I611" s="43"/>
      <c r="J611" s="42"/>
    </row>
    <row r="612" spans="1:10" ht="12.75">
      <c r="A612" s="44"/>
      <c r="B612" s="69"/>
      <c r="C612" s="75"/>
      <c r="D612" s="203"/>
      <c r="E612" s="204"/>
      <c r="F612" s="204"/>
      <c r="G612" s="204"/>
      <c r="H612" s="205"/>
      <c r="I612" s="43"/>
      <c r="J612" s="42"/>
    </row>
    <row r="613" spans="1:10" ht="12.75">
      <c r="A613" s="44"/>
      <c r="B613" s="69"/>
      <c r="C613" s="75"/>
      <c r="D613" s="203"/>
      <c r="E613" s="204"/>
      <c r="F613" s="204"/>
      <c r="G613" s="204"/>
      <c r="H613" s="205"/>
      <c r="I613" s="43"/>
      <c r="J613" s="42"/>
    </row>
    <row r="614" spans="1:10" ht="12.75">
      <c r="A614" s="44"/>
      <c r="B614" s="69"/>
      <c r="C614" s="75"/>
      <c r="D614" s="203"/>
      <c r="E614" s="204"/>
      <c r="F614" s="204"/>
      <c r="G614" s="204"/>
      <c r="H614" s="205"/>
      <c r="I614" s="43"/>
      <c r="J614" s="42"/>
    </row>
    <row r="615" spans="1:10" ht="12.75">
      <c r="A615" s="44"/>
      <c r="B615" s="69"/>
      <c r="C615" s="75"/>
      <c r="D615" s="203"/>
      <c r="E615" s="204"/>
      <c r="F615" s="204"/>
      <c r="G615" s="204"/>
      <c r="H615" s="205"/>
      <c r="I615" s="43"/>
      <c r="J615" s="42"/>
    </row>
    <row r="616" spans="1:10" ht="12.75">
      <c r="A616" s="44"/>
      <c r="B616" s="69"/>
      <c r="C616" s="75"/>
      <c r="D616" s="203"/>
      <c r="E616" s="204"/>
      <c r="F616" s="204"/>
      <c r="G616" s="204"/>
      <c r="H616" s="205"/>
      <c r="I616" s="43"/>
      <c r="J616" s="42"/>
    </row>
    <row r="617" spans="1:10" ht="12.75">
      <c r="A617" s="44"/>
      <c r="B617" s="69"/>
      <c r="C617" s="75"/>
      <c r="D617" s="203"/>
      <c r="E617" s="204"/>
      <c r="F617" s="204"/>
      <c r="G617" s="204"/>
      <c r="H617" s="205"/>
      <c r="I617" s="43"/>
      <c r="J617" s="42"/>
    </row>
    <row r="618" spans="1:10" ht="12.75">
      <c r="A618" s="44"/>
      <c r="B618" s="69"/>
      <c r="C618" s="75"/>
      <c r="D618" s="203"/>
      <c r="E618" s="204"/>
      <c r="F618" s="204"/>
      <c r="G618" s="204"/>
      <c r="H618" s="205"/>
      <c r="I618" s="43"/>
      <c r="J618" s="42"/>
    </row>
    <row r="619" spans="1:10" ht="12.75">
      <c r="A619" s="44"/>
      <c r="B619" s="69"/>
      <c r="C619" s="75"/>
      <c r="D619" s="203"/>
      <c r="E619" s="204"/>
      <c r="F619" s="204"/>
      <c r="G619" s="204"/>
      <c r="H619" s="205"/>
      <c r="I619" s="43"/>
      <c r="J619" s="42"/>
    </row>
    <row r="620" spans="1:10" ht="12.75">
      <c r="A620" s="44"/>
      <c r="B620" s="69"/>
      <c r="C620" s="75"/>
      <c r="D620" s="203"/>
      <c r="E620" s="204"/>
      <c r="F620" s="204"/>
      <c r="G620" s="204"/>
      <c r="H620" s="205"/>
      <c r="I620" s="43"/>
      <c r="J620" s="42"/>
    </row>
    <row r="621" spans="1:10" ht="12.75">
      <c r="A621" s="44"/>
      <c r="B621" s="69"/>
      <c r="C621" s="75"/>
      <c r="D621" s="203"/>
      <c r="E621" s="204"/>
      <c r="F621" s="204"/>
      <c r="G621" s="204"/>
      <c r="H621" s="205"/>
      <c r="I621" s="43"/>
      <c r="J621" s="42"/>
    </row>
    <row r="622" spans="1:10" ht="12.75">
      <c r="A622" s="44"/>
      <c r="B622" s="69"/>
      <c r="C622" s="75"/>
      <c r="D622" s="203"/>
      <c r="E622" s="204"/>
      <c r="F622" s="204"/>
      <c r="G622" s="204"/>
      <c r="H622" s="205"/>
      <c r="I622" s="43"/>
      <c r="J622" s="42"/>
    </row>
    <row r="623" spans="1:10" ht="12.75">
      <c r="A623" s="44"/>
      <c r="B623" s="69"/>
      <c r="C623" s="75"/>
      <c r="D623" s="203"/>
      <c r="E623" s="204"/>
      <c r="F623" s="204"/>
      <c r="G623" s="204"/>
      <c r="H623" s="205"/>
      <c r="I623" s="43"/>
      <c r="J623" s="42"/>
    </row>
    <row r="624" spans="1:10" ht="12.75">
      <c r="A624" s="44"/>
      <c r="B624" s="69"/>
      <c r="C624" s="75"/>
      <c r="D624" s="203"/>
      <c r="E624" s="204"/>
      <c r="F624" s="204"/>
      <c r="G624" s="204"/>
      <c r="H624" s="205"/>
      <c r="I624" s="43"/>
      <c r="J624" s="42"/>
    </row>
    <row r="625" spans="1:10" ht="12.75">
      <c r="A625" s="44"/>
      <c r="B625" s="69"/>
      <c r="C625" s="75"/>
      <c r="D625" s="203"/>
      <c r="E625" s="204"/>
      <c r="F625" s="204"/>
      <c r="G625" s="204"/>
      <c r="H625" s="205"/>
      <c r="I625" s="43"/>
      <c r="J625" s="42"/>
    </row>
    <row r="626" spans="1:10" ht="12.75">
      <c r="A626" s="44"/>
      <c r="B626" s="69"/>
      <c r="C626" s="75"/>
      <c r="D626" s="203"/>
      <c r="E626" s="204"/>
      <c r="F626" s="204"/>
      <c r="G626" s="204"/>
      <c r="H626" s="205"/>
      <c r="I626" s="43"/>
      <c r="J626" s="42"/>
    </row>
    <row r="627" spans="1:10" ht="12.75">
      <c r="A627" s="44"/>
      <c r="B627" s="69"/>
      <c r="C627" s="75"/>
      <c r="D627" s="203"/>
      <c r="E627" s="204"/>
      <c r="F627" s="204"/>
      <c r="G627" s="204"/>
      <c r="H627" s="205"/>
      <c r="I627" s="43"/>
      <c r="J627" s="42"/>
    </row>
    <row r="628" spans="1:10" ht="12.75">
      <c r="A628" s="44"/>
      <c r="B628" s="69"/>
      <c r="C628" s="75"/>
      <c r="D628" s="203"/>
      <c r="E628" s="204"/>
      <c r="F628" s="204"/>
      <c r="G628" s="204"/>
      <c r="H628" s="205"/>
      <c r="I628" s="43"/>
      <c r="J628" s="42"/>
    </row>
    <row r="629" spans="1:10" ht="12.75">
      <c r="A629" s="44"/>
      <c r="B629" s="69"/>
      <c r="C629" s="75"/>
      <c r="D629" s="203"/>
      <c r="E629" s="204"/>
      <c r="F629" s="204"/>
      <c r="G629" s="204"/>
      <c r="H629" s="205"/>
      <c r="I629" s="43"/>
      <c r="J629" s="42"/>
    </row>
    <row r="630" spans="1:10" ht="12.75">
      <c r="A630" s="44"/>
      <c r="B630" s="69"/>
      <c r="C630" s="75"/>
      <c r="D630" s="203"/>
      <c r="E630" s="204"/>
      <c r="F630" s="204"/>
      <c r="G630" s="204"/>
      <c r="H630" s="205"/>
      <c r="I630" s="43"/>
      <c r="J630" s="42"/>
    </row>
    <row r="631" spans="1:10" ht="12.75">
      <c r="A631" s="44"/>
      <c r="B631" s="69"/>
      <c r="C631" s="75"/>
      <c r="D631" s="203"/>
      <c r="E631" s="204"/>
      <c r="F631" s="204"/>
      <c r="G631" s="204"/>
      <c r="H631" s="205"/>
      <c r="I631" s="43"/>
      <c r="J631" s="42"/>
    </row>
    <row r="632" spans="1:10" ht="12.75">
      <c r="A632" s="44"/>
      <c r="B632" s="69"/>
      <c r="C632" s="75"/>
      <c r="D632" s="203"/>
      <c r="E632" s="204"/>
      <c r="F632" s="204"/>
      <c r="G632" s="204"/>
      <c r="H632" s="205"/>
      <c r="I632" s="43"/>
      <c r="J632" s="42"/>
    </row>
    <row r="633" spans="1:10" ht="12.75">
      <c r="A633" s="44"/>
      <c r="B633" s="69"/>
      <c r="C633" s="75"/>
      <c r="D633" s="203"/>
      <c r="E633" s="204"/>
      <c r="F633" s="204"/>
      <c r="G633" s="204"/>
      <c r="H633" s="205"/>
      <c r="I633" s="43"/>
      <c r="J633" s="42"/>
    </row>
    <row r="634" spans="1:10" ht="12.75">
      <c r="A634" s="44"/>
      <c r="B634" s="69"/>
      <c r="C634" s="75"/>
      <c r="D634" s="203"/>
      <c r="E634" s="204"/>
      <c r="F634" s="204"/>
      <c r="G634" s="204"/>
      <c r="H634" s="205"/>
      <c r="I634" s="43"/>
      <c r="J634" s="42"/>
    </row>
    <row r="635" spans="1:10" ht="12.75">
      <c r="A635" s="44"/>
      <c r="B635" s="69"/>
      <c r="C635" s="75"/>
      <c r="D635" s="203"/>
      <c r="E635" s="204"/>
      <c r="F635" s="204"/>
      <c r="G635" s="204"/>
      <c r="H635" s="205"/>
      <c r="I635" s="43"/>
      <c r="J635" s="42"/>
    </row>
    <row r="636" spans="1:10" ht="12.75">
      <c r="A636" s="44"/>
      <c r="B636" s="69"/>
      <c r="C636" s="75"/>
      <c r="D636" s="203"/>
      <c r="E636" s="204"/>
      <c r="F636" s="204"/>
      <c r="G636" s="204"/>
      <c r="H636" s="205"/>
      <c r="I636" s="43"/>
      <c r="J636" s="42"/>
    </row>
    <row r="637" spans="1:10" ht="12.75">
      <c r="A637" s="44"/>
      <c r="B637" s="69"/>
      <c r="C637" s="75"/>
      <c r="D637" s="203"/>
      <c r="E637" s="204"/>
      <c r="F637" s="204"/>
      <c r="G637" s="204"/>
      <c r="H637" s="205"/>
      <c r="I637" s="43"/>
      <c r="J637" s="42"/>
    </row>
    <row r="638" spans="1:10" ht="12.75">
      <c r="A638" s="44"/>
      <c r="B638" s="69"/>
      <c r="C638" s="75"/>
      <c r="D638" s="203"/>
      <c r="E638" s="204"/>
      <c r="F638" s="204"/>
      <c r="G638" s="204"/>
      <c r="H638" s="205"/>
      <c r="I638" s="43"/>
      <c r="J638" s="42"/>
    </row>
    <row r="639" spans="1:10" ht="12.75">
      <c r="A639" s="44"/>
      <c r="B639" s="69"/>
      <c r="C639" s="75"/>
      <c r="D639" s="203"/>
      <c r="E639" s="204"/>
      <c r="F639" s="204"/>
      <c r="G639" s="204"/>
      <c r="H639" s="205"/>
      <c r="I639" s="43"/>
      <c r="J639" s="42"/>
    </row>
    <row r="640" spans="1:10" ht="12.75">
      <c r="A640" s="44"/>
      <c r="B640" s="69"/>
      <c r="C640" s="75"/>
      <c r="D640" s="203"/>
      <c r="E640" s="204"/>
      <c r="F640" s="204"/>
      <c r="G640" s="204"/>
      <c r="H640" s="205"/>
      <c r="I640" s="43"/>
      <c r="J640" s="42"/>
    </row>
    <row r="641" spans="1:10" ht="12.75">
      <c r="A641" s="44"/>
      <c r="B641" s="69"/>
      <c r="C641" s="75"/>
      <c r="D641" s="203"/>
      <c r="E641" s="204"/>
      <c r="F641" s="204"/>
      <c r="G641" s="204"/>
      <c r="H641" s="205"/>
      <c r="I641" s="43"/>
      <c r="J641" s="42"/>
    </row>
    <row r="642" spans="1:10" ht="12.75">
      <c r="A642" s="44"/>
      <c r="B642" s="69"/>
      <c r="C642" s="75"/>
      <c r="D642" s="203"/>
      <c r="E642" s="204"/>
      <c r="F642" s="204"/>
      <c r="G642" s="204"/>
      <c r="H642" s="205"/>
      <c r="I642" s="43"/>
      <c r="J642" s="42"/>
    </row>
    <row r="643" spans="1:10" ht="12.75">
      <c r="A643" s="44"/>
      <c r="B643" s="69"/>
      <c r="C643" s="75"/>
      <c r="D643" s="203"/>
      <c r="E643" s="204"/>
      <c r="F643" s="204"/>
      <c r="G643" s="204"/>
      <c r="H643" s="205"/>
      <c r="I643" s="43"/>
      <c r="J643" s="42"/>
    </row>
    <row r="644" spans="1:10" ht="12.75">
      <c r="A644" s="44"/>
      <c r="B644" s="69"/>
      <c r="C644" s="75"/>
      <c r="D644" s="203"/>
      <c r="E644" s="204"/>
      <c r="F644" s="204"/>
      <c r="G644" s="204"/>
      <c r="H644" s="205"/>
      <c r="I644" s="43"/>
      <c r="J644" s="42"/>
    </row>
    <row r="645" spans="1:10" ht="12.75">
      <c r="A645" s="44"/>
      <c r="B645" s="69"/>
      <c r="C645" s="75"/>
      <c r="D645" s="203"/>
      <c r="E645" s="204"/>
      <c r="F645" s="204"/>
      <c r="G645" s="204"/>
      <c r="H645" s="205"/>
      <c r="I645" s="43"/>
      <c r="J645" s="42"/>
    </row>
    <row r="646" spans="1:10" ht="12.75">
      <c r="A646" s="44"/>
      <c r="B646" s="69"/>
      <c r="C646" s="75"/>
      <c r="D646" s="203"/>
      <c r="E646" s="204"/>
      <c r="F646" s="204"/>
      <c r="G646" s="204"/>
      <c r="H646" s="205"/>
      <c r="I646" s="43"/>
      <c r="J646" s="42"/>
    </row>
    <row r="647" spans="1:10" ht="12.75">
      <c r="A647" s="44"/>
      <c r="B647" s="69"/>
      <c r="C647" s="75"/>
      <c r="D647" s="203"/>
      <c r="E647" s="204"/>
      <c r="F647" s="204"/>
      <c r="G647" s="204"/>
      <c r="H647" s="205"/>
      <c r="I647" s="43"/>
      <c r="J647" s="42"/>
    </row>
    <row r="648" spans="1:10" ht="12.75">
      <c r="A648" s="44"/>
      <c r="B648" s="69"/>
      <c r="C648" s="75"/>
      <c r="D648" s="203"/>
      <c r="E648" s="204"/>
      <c r="F648" s="204"/>
      <c r="G648" s="204"/>
      <c r="H648" s="205"/>
      <c r="I648" s="43"/>
      <c r="J648" s="42"/>
    </row>
    <row r="649" spans="1:10" ht="12.75">
      <c r="A649" s="44"/>
      <c r="B649" s="69"/>
      <c r="C649" s="75"/>
      <c r="D649" s="203"/>
      <c r="E649" s="204"/>
      <c r="F649" s="204"/>
      <c r="G649" s="204"/>
      <c r="H649" s="205"/>
      <c r="I649" s="43"/>
      <c r="J649" s="42"/>
    </row>
    <row r="650" spans="1:10" ht="12.75">
      <c r="A650" s="44"/>
      <c r="B650" s="69"/>
      <c r="C650" s="75"/>
      <c r="D650" s="203"/>
      <c r="E650" s="204"/>
      <c r="F650" s="204"/>
      <c r="G650" s="204"/>
      <c r="H650" s="205"/>
      <c r="I650" s="43"/>
      <c r="J650" s="42"/>
    </row>
    <row r="651" spans="1:10" ht="12.75">
      <c r="A651" s="44"/>
      <c r="B651" s="69"/>
      <c r="C651" s="75"/>
      <c r="D651" s="203"/>
      <c r="E651" s="204"/>
      <c r="F651" s="204"/>
      <c r="G651" s="204"/>
      <c r="H651" s="205"/>
      <c r="I651" s="43"/>
      <c r="J651" s="42"/>
    </row>
    <row r="652" spans="1:10" ht="12.75">
      <c r="A652" s="44"/>
      <c r="B652" s="69"/>
      <c r="C652" s="75"/>
      <c r="D652" s="203"/>
      <c r="E652" s="204"/>
      <c r="F652" s="204"/>
      <c r="G652" s="204"/>
      <c r="H652" s="205"/>
      <c r="I652" s="43"/>
      <c r="J652" s="42"/>
    </row>
    <row r="653" spans="1:10" ht="12.75">
      <c r="A653" s="44"/>
      <c r="B653" s="69"/>
      <c r="C653" s="75"/>
      <c r="D653" s="203"/>
      <c r="E653" s="204"/>
      <c r="F653" s="204"/>
      <c r="G653" s="204"/>
      <c r="H653" s="205"/>
      <c r="I653" s="43"/>
      <c r="J653" s="42"/>
    </row>
    <row r="654" spans="1:10" ht="12.75">
      <c r="A654" s="44"/>
      <c r="B654" s="69"/>
      <c r="C654" s="75"/>
      <c r="D654" s="203"/>
      <c r="E654" s="204"/>
      <c r="F654" s="204"/>
      <c r="G654" s="204"/>
      <c r="H654" s="205"/>
      <c r="I654" s="43"/>
      <c r="J654" s="42"/>
    </row>
    <row r="655" spans="1:10" ht="12.75">
      <c r="A655" s="44"/>
      <c r="B655" s="69"/>
      <c r="C655" s="75"/>
      <c r="D655" s="203"/>
      <c r="E655" s="204"/>
      <c r="F655" s="204"/>
      <c r="G655" s="204"/>
      <c r="H655" s="205"/>
      <c r="I655" s="43"/>
      <c r="J655" s="42"/>
    </row>
    <row r="656" spans="1:10" ht="12.75">
      <c r="A656" s="44"/>
      <c r="B656" s="69"/>
      <c r="C656" s="75"/>
      <c r="D656" s="203"/>
      <c r="E656" s="204"/>
      <c r="F656" s="204"/>
      <c r="G656" s="204"/>
      <c r="H656" s="205"/>
      <c r="I656" s="43"/>
      <c r="J656" s="42"/>
    </row>
    <row r="657" spans="1:10" ht="12.75">
      <c r="A657" s="44"/>
      <c r="B657" s="69"/>
      <c r="C657" s="75"/>
      <c r="D657" s="203"/>
      <c r="E657" s="204"/>
      <c r="F657" s="204"/>
      <c r="G657" s="204"/>
      <c r="H657" s="205"/>
      <c r="I657" s="43"/>
      <c r="J657" s="42"/>
    </row>
    <row r="658" spans="1:10" ht="12.75">
      <c r="A658" s="44"/>
      <c r="B658" s="69"/>
      <c r="C658" s="75"/>
      <c r="D658" s="203"/>
      <c r="E658" s="204"/>
      <c r="F658" s="204"/>
      <c r="G658" s="204"/>
      <c r="H658" s="205"/>
      <c r="I658" s="43"/>
      <c r="J658" s="42"/>
    </row>
    <row r="659" spans="1:10" ht="12.75">
      <c r="A659" s="44"/>
      <c r="B659" s="69"/>
      <c r="C659" s="75"/>
      <c r="D659" s="203"/>
      <c r="E659" s="204"/>
      <c r="F659" s="204"/>
      <c r="G659" s="204"/>
      <c r="H659" s="205"/>
      <c r="I659" s="43"/>
      <c r="J659" s="42"/>
    </row>
    <row r="660" spans="1:10" ht="12.75">
      <c r="A660" s="44"/>
      <c r="B660" s="69"/>
      <c r="C660" s="75"/>
      <c r="D660" s="203"/>
      <c r="E660" s="204"/>
      <c r="F660" s="204"/>
      <c r="G660" s="204"/>
      <c r="H660" s="205"/>
      <c r="I660" s="43"/>
      <c r="J660" s="42"/>
    </row>
    <row r="661" spans="1:10" ht="12.75">
      <c r="A661" s="44"/>
      <c r="B661" s="69"/>
      <c r="C661" s="75"/>
      <c r="D661" s="203"/>
      <c r="E661" s="204"/>
      <c r="F661" s="204"/>
      <c r="G661" s="204"/>
      <c r="H661" s="205"/>
      <c r="I661" s="43"/>
      <c r="J661" s="42"/>
    </row>
    <row r="662" spans="1:10" ht="12.75">
      <c r="A662" s="44"/>
      <c r="B662" s="69"/>
      <c r="C662" s="75"/>
      <c r="D662" s="203"/>
      <c r="E662" s="204"/>
      <c r="F662" s="204"/>
      <c r="G662" s="204"/>
      <c r="H662" s="205"/>
      <c r="I662" s="43"/>
      <c r="J662" s="42"/>
    </row>
    <row r="663" spans="1:10" ht="12.75">
      <c r="A663" s="44"/>
      <c r="B663" s="69"/>
      <c r="C663" s="75"/>
      <c r="D663" s="203"/>
      <c r="E663" s="204"/>
      <c r="F663" s="204"/>
      <c r="G663" s="204"/>
      <c r="H663" s="205"/>
      <c r="I663" s="43"/>
      <c r="J663" s="42"/>
    </row>
    <row r="664" spans="1:10" ht="12.75">
      <c r="A664" s="44"/>
      <c r="B664" s="69"/>
      <c r="C664" s="75"/>
      <c r="D664" s="203"/>
      <c r="E664" s="204"/>
      <c r="F664" s="204"/>
      <c r="G664" s="204"/>
      <c r="H664" s="205"/>
      <c r="I664" s="43"/>
      <c r="J664" s="42"/>
    </row>
    <row r="665" spans="1:10" ht="12.75">
      <c r="A665" s="44"/>
      <c r="B665" s="69"/>
      <c r="C665" s="75"/>
      <c r="D665" s="203"/>
      <c r="E665" s="204"/>
      <c r="F665" s="204"/>
      <c r="G665" s="204"/>
      <c r="H665" s="205"/>
      <c r="I665" s="43"/>
      <c r="J665" s="42"/>
    </row>
    <row r="666" spans="1:10" ht="12.75">
      <c r="A666" s="44"/>
      <c r="B666" s="69"/>
      <c r="C666" s="75"/>
      <c r="D666" s="203"/>
      <c r="E666" s="204"/>
      <c r="F666" s="204"/>
      <c r="G666" s="204"/>
      <c r="H666" s="205"/>
      <c r="I666" s="43"/>
      <c r="J666" s="42"/>
    </row>
    <row r="667" spans="1:10" ht="12.75">
      <c r="A667" s="44"/>
      <c r="B667" s="69"/>
      <c r="C667" s="75"/>
      <c r="D667" s="203"/>
      <c r="E667" s="204"/>
      <c r="F667" s="204"/>
      <c r="G667" s="204"/>
      <c r="H667" s="205"/>
      <c r="I667" s="43"/>
      <c r="J667" s="42"/>
    </row>
    <row r="668" spans="1:10" ht="12.75">
      <c r="A668" s="44"/>
      <c r="B668" s="69"/>
      <c r="C668" s="75"/>
      <c r="D668" s="203"/>
      <c r="E668" s="204"/>
      <c r="F668" s="204"/>
      <c r="G668" s="204"/>
      <c r="H668" s="205"/>
      <c r="I668" s="43"/>
      <c r="J668" s="42"/>
    </row>
    <row r="669" spans="1:10" ht="12.75">
      <c r="A669" s="44"/>
      <c r="B669" s="69"/>
      <c r="C669" s="75"/>
      <c r="D669" s="203"/>
      <c r="E669" s="204"/>
      <c r="F669" s="204"/>
      <c r="G669" s="204"/>
      <c r="H669" s="205"/>
      <c r="I669" s="43"/>
      <c r="J669" s="42"/>
    </row>
    <row r="670" spans="1:10" ht="12.75">
      <c r="A670" s="44"/>
      <c r="B670" s="69"/>
      <c r="C670" s="75"/>
      <c r="D670" s="203"/>
      <c r="E670" s="204"/>
      <c r="F670" s="204"/>
      <c r="G670" s="204"/>
      <c r="H670" s="205"/>
      <c r="I670" s="43"/>
      <c r="J670" s="42"/>
    </row>
    <row r="671" spans="1:10" ht="12.75">
      <c r="A671" s="44"/>
      <c r="B671" s="69"/>
      <c r="C671" s="75"/>
      <c r="D671" s="203"/>
      <c r="E671" s="204"/>
      <c r="F671" s="204"/>
      <c r="G671" s="204"/>
      <c r="H671" s="205"/>
      <c r="I671" s="43"/>
      <c r="J671" s="42"/>
    </row>
    <row r="672" spans="1:10" ht="12.75">
      <c r="A672" s="44"/>
      <c r="B672" s="69"/>
      <c r="C672" s="75"/>
      <c r="D672" s="203"/>
      <c r="E672" s="204"/>
      <c r="F672" s="204"/>
      <c r="G672" s="204"/>
      <c r="H672" s="205"/>
      <c r="I672" s="43"/>
      <c r="J672" s="42"/>
    </row>
    <row r="673" spans="1:10" ht="12.75">
      <c r="A673" s="44"/>
      <c r="B673" s="69"/>
      <c r="C673" s="75"/>
      <c r="D673" s="203"/>
      <c r="E673" s="204"/>
      <c r="F673" s="204"/>
      <c r="G673" s="204"/>
      <c r="H673" s="205"/>
      <c r="I673" s="43"/>
      <c r="J673" s="42"/>
    </row>
    <row r="674" spans="1:10" ht="12.75">
      <c r="A674" s="44"/>
      <c r="B674" s="69"/>
      <c r="C674" s="75"/>
      <c r="D674" s="203"/>
      <c r="E674" s="204"/>
      <c r="F674" s="204"/>
      <c r="G674" s="204"/>
      <c r="H674" s="205"/>
      <c r="I674" s="43"/>
      <c r="J674" s="42"/>
    </row>
    <row r="675" spans="1:10" ht="12.75">
      <c r="A675" s="44"/>
      <c r="B675" s="69"/>
      <c r="C675" s="75"/>
      <c r="D675" s="203"/>
      <c r="E675" s="204"/>
      <c r="F675" s="204"/>
      <c r="G675" s="204"/>
      <c r="H675" s="205"/>
      <c r="I675" s="43"/>
      <c r="J675" s="42"/>
    </row>
    <row r="676" spans="1:10" ht="12.75">
      <c r="A676" s="44"/>
      <c r="B676" s="69"/>
      <c r="C676" s="75"/>
      <c r="D676" s="203"/>
      <c r="E676" s="204"/>
      <c r="F676" s="204"/>
      <c r="G676" s="204"/>
      <c r="H676" s="205"/>
      <c r="I676" s="43"/>
      <c r="J676" s="42"/>
    </row>
    <row r="677" spans="1:10" ht="12.75">
      <c r="A677" s="44"/>
      <c r="B677" s="69"/>
      <c r="C677" s="75"/>
      <c r="D677" s="203"/>
      <c r="E677" s="204"/>
      <c r="F677" s="204"/>
      <c r="G677" s="204"/>
      <c r="H677" s="205"/>
      <c r="I677" s="43"/>
      <c r="J677" s="42"/>
    </row>
    <row r="678" spans="1:10" ht="12.75">
      <c r="A678" s="44"/>
      <c r="B678" s="69"/>
      <c r="C678" s="75"/>
      <c r="D678" s="203"/>
      <c r="E678" s="204"/>
      <c r="F678" s="204"/>
      <c r="G678" s="204"/>
      <c r="H678" s="205"/>
      <c r="I678" s="43"/>
      <c r="J678" s="42"/>
    </row>
    <row r="679" spans="1:10" ht="12.75">
      <c r="A679" s="44"/>
      <c r="B679" s="69"/>
      <c r="C679" s="75"/>
      <c r="D679" s="203"/>
      <c r="E679" s="204"/>
      <c r="F679" s="204"/>
      <c r="G679" s="204"/>
      <c r="H679" s="205"/>
      <c r="I679" s="43"/>
      <c r="J679" s="42"/>
    </row>
    <row r="680" spans="1:10" ht="12.75">
      <c r="A680" s="44"/>
      <c r="B680" s="69"/>
      <c r="C680" s="75"/>
      <c r="D680" s="203"/>
      <c r="E680" s="204"/>
      <c r="F680" s="204"/>
      <c r="G680" s="204"/>
      <c r="H680" s="205"/>
      <c r="I680" s="43"/>
      <c r="J680" s="42"/>
    </row>
    <row r="681" spans="1:10" ht="12.75">
      <c r="A681" s="44"/>
      <c r="B681" s="69"/>
      <c r="C681" s="75"/>
      <c r="D681" s="203"/>
      <c r="E681" s="204"/>
      <c r="F681" s="204"/>
      <c r="G681" s="204"/>
      <c r="H681" s="205"/>
      <c r="I681" s="43"/>
      <c r="J681" s="42"/>
    </row>
    <row r="682" spans="1:10" ht="12.75">
      <c r="A682" s="44"/>
      <c r="B682" s="69"/>
      <c r="C682" s="75"/>
      <c r="D682" s="203"/>
      <c r="E682" s="204"/>
      <c r="F682" s="204"/>
      <c r="G682" s="204"/>
      <c r="H682" s="205"/>
      <c r="I682" s="43"/>
      <c r="J682" s="42"/>
    </row>
    <row r="683" spans="1:10" ht="12.75">
      <c r="A683" s="44"/>
      <c r="B683" s="69"/>
      <c r="C683" s="75"/>
      <c r="D683" s="203"/>
      <c r="E683" s="204"/>
      <c r="F683" s="204"/>
      <c r="G683" s="204"/>
      <c r="H683" s="205"/>
      <c r="I683" s="43"/>
      <c r="J683" s="42"/>
    </row>
    <row r="684" spans="1:10" ht="12.75">
      <c r="A684" s="44"/>
      <c r="B684" s="69"/>
      <c r="C684" s="75"/>
      <c r="D684" s="203"/>
      <c r="E684" s="204"/>
      <c r="F684" s="204"/>
      <c r="G684" s="204"/>
      <c r="H684" s="205"/>
      <c r="I684" s="43"/>
      <c r="J684" s="42"/>
    </row>
    <row r="685" spans="1:10" ht="12.75">
      <c r="A685" s="44"/>
      <c r="B685" s="69"/>
      <c r="C685" s="75"/>
      <c r="D685" s="203"/>
      <c r="E685" s="204"/>
      <c r="F685" s="204"/>
      <c r="G685" s="204"/>
      <c r="H685" s="205"/>
      <c r="I685" s="43"/>
      <c r="J685" s="42"/>
    </row>
    <row r="686" spans="1:10" ht="12.75">
      <c r="A686" s="44"/>
      <c r="B686" s="69"/>
      <c r="C686" s="75"/>
      <c r="D686" s="203"/>
      <c r="E686" s="204"/>
      <c r="F686" s="204"/>
      <c r="G686" s="204"/>
      <c r="H686" s="205"/>
      <c r="I686" s="43"/>
      <c r="J686" s="42"/>
    </row>
    <row r="687" spans="1:10" ht="12.75">
      <c r="A687" s="44"/>
      <c r="B687" s="69"/>
      <c r="C687" s="75"/>
      <c r="D687" s="203"/>
      <c r="E687" s="204"/>
      <c r="F687" s="204"/>
      <c r="G687" s="204"/>
      <c r="H687" s="205"/>
      <c r="I687" s="43"/>
      <c r="J687" s="42"/>
    </row>
    <row r="688" spans="1:10" ht="12.75">
      <c r="A688" s="44"/>
      <c r="B688" s="69"/>
      <c r="C688" s="75"/>
      <c r="D688" s="203"/>
      <c r="E688" s="204"/>
      <c r="F688" s="204"/>
      <c r="G688" s="204"/>
      <c r="H688" s="205"/>
      <c r="I688" s="43"/>
      <c r="J688" s="42"/>
    </row>
    <row r="689" spans="1:10" ht="12.75">
      <c r="A689" s="44"/>
      <c r="B689" s="69"/>
      <c r="C689" s="75"/>
      <c r="D689" s="203"/>
      <c r="E689" s="204"/>
      <c r="F689" s="204"/>
      <c r="G689" s="204"/>
      <c r="H689" s="205"/>
      <c r="I689" s="43"/>
      <c r="J689" s="42"/>
    </row>
    <row r="690" spans="1:10" ht="12.75">
      <c r="A690" s="44"/>
      <c r="B690" s="69"/>
      <c r="C690" s="75"/>
      <c r="D690" s="203"/>
      <c r="E690" s="204"/>
      <c r="F690" s="204"/>
      <c r="G690" s="204"/>
      <c r="H690" s="205"/>
      <c r="I690" s="43"/>
      <c r="J690" s="42"/>
    </row>
    <row r="691" spans="1:10" ht="12.75">
      <c r="A691" s="44"/>
      <c r="B691" s="69"/>
      <c r="C691" s="75"/>
      <c r="D691" s="203"/>
      <c r="E691" s="204"/>
      <c r="F691" s="204"/>
      <c r="G691" s="204"/>
      <c r="H691" s="205"/>
      <c r="I691" s="43"/>
      <c r="J691" s="42"/>
    </row>
    <row r="692" spans="1:10" ht="12.75">
      <c r="A692" s="44"/>
      <c r="B692" s="69"/>
      <c r="C692" s="75"/>
      <c r="D692" s="203"/>
      <c r="E692" s="204"/>
      <c r="F692" s="204"/>
      <c r="G692" s="204"/>
      <c r="H692" s="205"/>
      <c r="I692" s="43"/>
      <c r="J692" s="42"/>
    </row>
    <row r="693" spans="1:10" ht="12.75">
      <c r="A693" s="44"/>
      <c r="B693" s="69"/>
      <c r="C693" s="75"/>
      <c r="D693" s="203"/>
      <c r="E693" s="204"/>
      <c r="F693" s="204"/>
      <c r="G693" s="204"/>
      <c r="H693" s="205"/>
      <c r="I693" s="43"/>
      <c r="J693" s="42"/>
    </row>
    <row r="694" spans="1:10" ht="12.75">
      <c r="A694" s="44"/>
      <c r="B694" s="69"/>
      <c r="C694" s="75"/>
      <c r="D694" s="203"/>
      <c r="E694" s="204"/>
      <c r="F694" s="204"/>
      <c r="G694" s="204"/>
      <c r="H694" s="205"/>
      <c r="I694" s="43"/>
      <c r="J694" s="42"/>
    </row>
    <row r="695" spans="1:10" ht="12.75">
      <c r="A695" s="44"/>
      <c r="B695" s="69"/>
      <c r="C695" s="75"/>
      <c r="D695" s="203"/>
      <c r="E695" s="204"/>
      <c r="F695" s="204"/>
      <c r="G695" s="204"/>
      <c r="H695" s="205"/>
      <c r="I695" s="43"/>
      <c r="J695" s="42"/>
    </row>
    <row r="696" spans="1:10" ht="12.75">
      <c r="A696" s="44"/>
      <c r="B696" s="69"/>
      <c r="C696" s="75"/>
      <c r="D696" s="203"/>
      <c r="E696" s="204"/>
      <c r="F696" s="204"/>
      <c r="G696" s="204"/>
      <c r="H696" s="205"/>
      <c r="I696" s="43"/>
      <c r="J696" s="42"/>
    </row>
    <row r="697" spans="1:10" ht="12.75">
      <c r="A697" s="44"/>
      <c r="B697" s="69"/>
      <c r="C697" s="75"/>
      <c r="D697" s="203"/>
      <c r="E697" s="204"/>
      <c r="F697" s="204"/>
      <c r="G697" s="204"/>
      <c r="H697" s="205"/>
      <c r="I697" s="43"/>
      <c r="J697" s="42"/>
    </row>
    <row r="698" spans="1:10" ht="12.75">
      <c r="A698" s="44"/>
      <c r="B698" s="69"/>
      <c r="C698" s="75"/>
      <c r="D698" s="203"/>
      <c r="E698" s="204"/>
      <c r="F698" s="204"/>
      <c r="G698" s="204"/>
      <c r="H698" s="205"/>
      <c r="I698" s="43"/>
      <c r="J698" s="42"/>
    </row>
    <row r="699" spans="1:10" ht="12.75">
      <c r="A699" s="44"/>
      <c r="B699" s="69"/>
      <c r="C699" s="75"/>
      <c r="D699" s="203"/>
      <c r="E699" s="204"/>
      <c r="F699" s="204"/>
      <c r="G699" s="204"/>
      <c r="H699" s="205"/>
      <c r="I699" s="43"/>
      <c r="J699" s="42"/>
    </row>
    <row r="700" spans="1:10" ht="12.75">
      <c r="A700" s="44"/>
      <c r="B700" s="69"/>
      <c r="C700" s="75"/>
      <c r="D700" s="203"/>
      <c r="E700" s="204"/>
      <c r="F700" s="204"/>
      <c r="G700" s="204"/>
      <c r="H700" s="205"/>
      <c r="I700" s="43"/>
      <c r="J700" s="42"/>
    </row>
    <row r="701" spans="1:10" ht="12.75">
      <c r="A701" s="44"/>
      <c r="B701" s="69"/>
      <c r="C701" s="75"/>
      <c r="D701" s="203"/>
      <c r="E701" s="204"/>
      <c r="F701" s="204"/>
      <c r="G701" s="204"/>
      <c r="H701" s="205"/>
      <c r="I701" s="43"/>
      <c r="J701" s="42"/>
    </row>
    <row r="702" spans="1:10" ht="12.75">
      <c r="A702" s="44"/>
      <c r="B702" s="69"/>
      <c r="C702" s="75"/>
      <c r="D702" s="203"/>
      <c r="E702" s="204"/>
      <c r="F702" s="204"/>
      <c r="G702" s="204"/>
      <c r="H702" s="205"/>
      <c r="I702" s="43"/>
      <c r="J702" s="42"/>
    </row>
    <row r="703" spans="1:10" ht="12.75">
      <c r="A703" s="44"/>
      <c r="B703" s="69"/>
      <c r="C703" s="75"/>
      <c r="D703" s="203"/>
      <c r="E703" s="204"/>
      <c r="F703" s="204"/>
      <c r="G703" s="204"/>
      <c r="H703" s="205"/>
      <c r="I703" s="43"/>
      <c r="J703" s="42"/>
    </row>
    <row r="704" spans="1:10" ht="12.75">
      <c r="A704" s="44"/>
      <c r="B704" s="69"/>
      <c r="C704" s="75"/>
      <c r="D704" s="203"/>
      <c r="E704" s="204"/>
      <c r="F704" s="204"/>
      <c r="G704" s="204"/>
      <c r="H704" s="205"/>
      <c r="I704" s="43"/>
      <c r="J704" s="42"/>
    </row>
    <row r="705" spans="1:10" ht="12.75">
      <c r="A705" s="44"/>
      <c r="B705" s="69"/>
      <c r="C705" s="75"/>
      <c r="D705" s="203"/>
      <c r="E705" s="204"/>
      <c r="F705" s="204"/>
      <c r="G705" s="204"/>
      <c r="H705" s="205"/>
      <c r="I705" s="43"/>
      <c r="J705" s="42"/>
    </row>
    <row r="706" spans="1:10" ht="12.75">
      <c r="A706" s="44"/>
      <c r="B706" s="69"/>
      <c r="C706" s="75"/>
      <c r="D706" s="203"/>
      <c r="E706" s="204"/>
      <c r="F706" s="204"/>
      <c r="G706" s="204"/>
      <c r="H706" s="205"/>
      <c r="I706" s="43"/>
      <c r="J706" s="42"/>
    </row>
    <row r="707" spans="1:10" ht="12.75">
      <c r="A707" s="44"/>
      <c r="B707" s="69"/>
      <c r="C707" s="75"/>
      <c r="D707" s="203"/>
      <c r="E707" s="204"/>
      <c r="F707" s="204"/>
      <c r="G707" s="204"/>
      <c r="H707" s="205"/>
      <c r="I707" s="43"/>
      <c r="J707" s="42"/>
    </row>
    <row r="708" spans="1:10" ht="12.75">
      <c r="A708" s="44"/>
      <c r="B708" s="69"/>
      <c r="C708" s="75"/>
      <c r="D708" s="203"/>
      <c r="E708" s="204"/>
      <c r="F708" s="204"/>
      <c r="G708" s="204"/>
      <c r="H708" s="205"/>
      <c r="I708" s="43"/>
      <c r="J708" s="42"/>
    </row>
    <row r="709" spans="1:10" ht="12.75">
      <c r="A709" s="44"/>
      <c r="B709" s="69"/>
      <c r="C709" s="75"/>
      <c r="D709" s="203"/>
      <c r="E709" s="204"/>
      <c r="F709" s="204"/>
      <c r="G709" s="204"/>
      <c r="H709" s="205"/>
      <c r="I709" s="43"/>
      <c r="J709" s="42"/>
    </row>
    <row r="710" spans="1:10" ht="12.75">
      <c r="A710" s="44"/>
      <c r="B710" s="69"/>
      <c r="C710" s="75"/>
      <c r="D710" s="203"/>
      <c r="E710" s="204"/>
      <c r="F710" s="204"/>
      <c r="G710" s="204"/>
      <c r="H710" s="205"/>
      <c r="I710" s="43"/>
      <c r="J710" s="42"/>
    </row>
    <row r="711" spans="1:10" ht="12.75">
      <c r="A711" s="44"/>
      <c r="B711" s="69"/>
      <c r="C711" s="75"/>
      <c r="D711" s="203"/>
      <c r="E711" s="204"/>
      <c r="F711" s="204"/>
      <c r="G711" s="204"/>
      <c r="H711" s="205"/>
      <c r="I711" s="43"/>
      <c r="J711" s="42"/>
    </row>
    <row r="712" spans="1:10" ht="12.75">
      <c r="A712" s="44"/>
      <c r="B712" s="69"/>
      <c r="C712" s="75"/>
      <c r="D712" s="203"/>
      <c r="E712" s="204"/>
      <c r="F712" s="204"/>
      <c r="G712" s="204"/>
      <c r="H712" s="205"/>
      <c r="I712" s="43"/>
      <c r="J712" s="42"/>
    </row>
    <row r="713" spans="1:10" ht="12.75">
      <c r="A713" s="44"/>
      <c r="B713" s="69"/>
      <c r="C713" s="75"/>
      <c r="D713" s="203"/>
      <c r="E713" s="204"/>
      <c r="F713" s="204"/>
      <c r="G713" s="204"/>
      <c r="H713" s="205"/>
      <c r="I713" s="43"/>
      <c r="J713" s="42"/>
    </row>
    <row r="714" spans="1:10" ht="12.75">
      <c r="A714" s="44"/>
      <c r="B714" s="69"/>
      <c r="C714" s="75"/>
      <c r="D714" s="203"/>
      <c r="E714" s="204"/>
      <c r="F714" s="204"/>
      <c r="G714" s="204"/>
      <c r="H714" s="205"/>
      <c r="I714" s="43"/>
      <c r="J714" s="42"/>
    </row>
    <row r="715" spans="1:10" ht="12.75">
      <c r="A715" s="44"/>
      <c r="B715" s="69"/>
      <c r="C715" s="75"/>
      <c r="D715" s="203"/>
      <c r="E715" s="204"/>
      <c r="F715" s="204"/>
      <c r="G715" s="204"/>
      <c r="H715" s="205"/>
      <c r="I715" s="43"/>
      <c r="J715" s="42"/>
    </row>
    <row r="716" spans="1:10" ht="12.75">
      <c r="A716" s="44"/>
      <c r="B716" s="69"/>
      <c r="C716" s="75"/>
      <c r="D716" s="203"/>
      <c r="E716" s="204"/>
      <c r="F716" s="204"/>
      <c r="G716" s="204"/>
      <c r="H716" s="205"/>
      <c r="I716" s="43"/>
      <c r="J716" s="42"/>
    </row>
    <row r="717" spans="1:10" ht="12.75">
      <c r="A717" s="44"/>
      <c r="B717" s="69"/>
      <c r="C717" s="75"/>
      <c r="D717" s="203"/>
      <c r="E717" s="204"/>
      <c r="F717" s="204"/>
      <c r="G717" s="204"/>
      <c r="H717" s="205"/>
      <c r="I717" s="43"/>
      <c r="J717" s="42"/>
    </row>
    <row r="718" spans="1:10" ht="12.75">
      <c r="A718" s="44"/>
      <c r="B718" s="69"/>
      <c r="C718" s="75"/>
      <c r="D718" s="203"/>
      <c r="E718" s="204"/>
      <c r="F718" s="204"/>
      <c r="G718" s="204"/>
      <c r="H718" s="205"/>
      <c r="I718" s="43"/>
      <c r="J718" s="42"/>
    </row>
    <row r="719" spans="1:10" ht="12.75">
      <c r="A719" s="44"/>
      <c r="B719" s="69"/>
      <c r="C719" s="75"/>
      <c r="D719" s="203"/>
      <c r="E719" s="204"/>
      <c r="F719" s="204"/>
      <c r="G719" s="204"/>
      <c r="H719" s="205"/>
      <c r="I719" s="43"/>
      <c r="J719" s="42"/>
    </row>
    <row r="720" spans="1:10" ht="12.75">
      <c r="A720" s="44"/>
      <c r="B720" s="69"/>
      <c r="C720" s="75"/>
      <c r="D720" s="203"/>
      <c r="E720" s="204"/>
      <c r="F720" s="204"/>
      <c r="G720" s="204"/>
      <c r="H720" s="205"/>
      <c r="I720" s="43"/>
      <c r="J720" s="42"/>
    </row>
    <row r="721" spans="1:10" ht="12.75">
      <c r="A721" s="44"/>
      <c r="B721" s="69"/>
      <c r="C721" s="75"/>
      <c r="D721" s="203"/>
      <c r="E721" s="204"/>
      <c r="F721" s="204"/>
      <c r="G721" s="204"/>
      <c r="H721" s="205"/>
      <c r="I721" s="43"/>
      <c r="J721" s="42"/>
    </row>
    <row r="722" spans="1:10" ht="12.75">
      <c r="A722" s="44"/>
      <c r="B722" s="69"/>
      <c r="C722" s="75"/>
      <c r="D722" s="203"/>
      <c r="E722" s="204"/>
      <c r="F722" s="204"/>
      <c r="G722" s="204"/>
      <c r="H722" s="205"/>
      <c r="I722" s="43"/>
      <c r="J722" s="42"/>
    </row>
    <row r="723" spans="1:10" ht="12.75">
      <c r="A723" s="44"/>
      <c r="B723" s="69"/>
      <c r="C723" s="75"/>
      <c r="D723" s="203"/>
      <c r="E723" s="204"/>
      <c r="F723" s="204"/>
      <c r="G723" s="204"/>
      <c r="H723" s="205"/>
      <c r="I723" s="43"/>
      <c r="J723" s="42"/>
    </row>
    <row r="724" spans="1:10" ht="12.75">
      <c r="A724" s="44"/>
      <c r="B724" s="69"/>
      <c r="C724" s="75"/>
      <c r="D724" s="203"/>
      <c r="E724" s="204"/>
      <c r="F724" s="204"/>
      <c r="G724" s="204"/>
      <c r="H724" s="205"/>
      <c r="I724" s="43"/>
      <c r="J724" s="42"/>
    </row>
    <row r="725" spans="1:10" ht="12.75">
      <c r="A725" s="44"/>
      <c r="B725" s="69"/>
      <c r="C725" s="75"/>
      <c r="D725" s="203"/>
      <c r="E725" s="204"/>
      <c r="F725" s="204"/>
      <c r="G725" s="204"/>
      <c r="H725" s="205"/>
      <c r="I725" s="43"/>
      <c r="J725" s="42"/>
    </row>
    <row r="726" spans="1:10" ht="12.75">
      <c r="A726" s="44"/>
      <c r="B726" s="69"/>
      <c r="C726" s="75"/>
      <c r="D726" s="203"/>
      <c r="E726" s="204"/>
      <c r="F726" s="204"/>
      <c r="G726" s="204"/>
      <c r="H726" s="205"/>
      <c r="I726" s="43"/>
      <c r="J726" s="42"/>
    </row>
    <row r="727" spans="1:10" ht="12.75">
      <c r="A727" s="44"/>
      <c r="B727" s="69"/>
      <c r="C727" s="75"/>
      <c r="D727" s="203"/>
      <c r="E727" s="204"/>
      <c r="F727" s="204"/>
      <c r="G727" s="204"/>
      <c r="H727" s="205"/>
      <c r="I727" s="43"/>
      <c r="J727" s="42"/>
    </row>
    <row r="728" spans="1:10" ht="12.75">
      <c r="A728" s="44"/>
      <c r="B728" s="69"/>
      <c r="C728" s="75"/>
      <c r="D728" s="203"/>
      <c r="E728" s="204"/>
      <c r="F728" s="204"/>
      <c r="G728" s="204"/>
      <c r="H728" s="205"/>
      <c r="I728" s="43"/>
      <c r="J728" s="42"/>
    </row>
    <row r="729" spans="1:10" ht="12.75">
      <c r="A729" s="44"/>
      <c r="B729" s="69"/>
      <c r="C729" s="75"/>
      <c r="D729" s="203"/>
      <c r="E729" s="204"/>
      <c r="F729" s="204"/>
      <c r="G729" s="204"/>
      <c r="H729" s="205"/>
      <c r="I729" s="43"/>
      <c r="J729" s="42"/>
    </row>
    <row r="730" spans="1:10" ht="12.75">
      <c r="A730" s="44"/>
      <c r="B730" s="69"/>
      <c r="C730" s="75"/>
      <c r="D730" s="203"/>
      <c r="E730" s="204"/>
      <c r="F730" s="204"/>
      <c r="G730" s="204"/>
      <c r="H730" s="205"/>
      <c r="I730" s="43"/>
      <c r="J730" s="42"/>
    </row>
    <row r="731" spans="1:10" ht="12.75">
      <c r="A731" s="44"/>
      <c r="B731" s="69"/>
      <c r="C731" s="75"/>
      <c r="D731" s="203"/>
      <c r="E731" s="204"/>
      <c r="F731" s="204"/>
      <c r="G731" s="204"/>
      <c r="H731" s="205"/>
      <c r="I731" s="43"/>
      <c r="J731" s="42"/>
    </row>
    <row r="732" spans="1:10" ht="12.75">
      <c r="A732" s="44"/>
      <c r="B732" s="69"/>
      <c r="C732" s="75"/>
      <c r="D732" s="203"/>
      <c r="E732" s="204"/>
      <c r="F732" s="204"/>
      <c r="G732" s="204"/>
      <c r="H732" s="205"/>
      <c r="I732" s="43"/>
      <c r="J732" s="42"/>
    </row>
    <row r="733" spans="1:10" ht="12.75">
      <c r="A733" s="44"/>
      <c r="B733" s="69"/>
      <c r="C733" s="75"/>
      <c r="D733" s="203"/>
      <c r="E733" s="204"/>
      <c r="F733" s="204"/>
      <c r="G733" s="204"/>
      <c r="H733" s="205"/>
      <c r="I733" s="43"/>
      <c r="J733" s="42"/>
    </row>
    <row r="734" spans="1:10" ht="12.75">
      <c r="A734" s="44"/>
      <c r="B734" s="69"/>
      <c r="C734" s="75"/>
      <c r="D734" s="203"/>
      <c r="E734" s="204"/>
      <c r="F734" s="204"/>
      <c r="G734" s="204"/>
      <c r="H734" s="205"/>
      <c r="I734" s="43"/>
      <c r="J734" s="42"/>
    </row>
    <row r="735" spans="1:10" ht="12.75">
      <c r="A735" s="44"/>
      <c r="B735" s="69"/>
      <c r="C735" s="75"/>
      <c r="D735" s="203"/>
      <c r="E735" s="204"/>
      <c r="F735" s="204"/>
      <c r="G735" s="204"/>
      <c r="H735" s="205"/>
      <c r="I735" s="43"/>
      <c r="J735" s="42"/>
    </row>
    <row r="736" spans="1:10" ht="12.75">
      <c r="A736" s="44"/>
      <c r="B736" s="69"/>
      <c r="C736" s="75"/>
      <c r="D736" s="203"/>
      <c r="E736" s="204"/>
      <c r="F736" s="204"/>
      <c r="G736" s="204"/>
      <c r="H736" s="205"/>
      <c r="I736" s="43"/>
      <c r="J736" s="42"/>
    </row>
    <row r="737" spans="1:10" ht="12.75">
      <c r="A737" s="44"/>
      <c r="B737" s="69"/>
      <c r="C737" s="75"/>
      <c r="D737" s="203"/>
      <c r="E737" s="204"/>
      <c r="F737" s="204"/>
      <c r="G737" s="204"/>
      <c r="H737" s="205"/>
      <c r="I737" s="43"/>
      <c r="J737" s="42"/>
    </row>
    <row r="738" spans="1:10" ht="12.75">
      <c r="A738" s="44"/>
      <c r="B738" s="69"/>
      <c r="C738" s="75"/>
      <c r="D738" s="203"/>
      <c r="E738" s="204"/>
      <c r="F738" s="204"/>
      <c r="G738" s="204"/>
      <c r="H738" s="205"/>
      <c r="I738" s="43"/>
      <c r="J738" s="42"/>
    </row>
    <row r="739" spans="1:10" ht="12.75">
      <c r="A739" s="44"/>
      <c r="B739" s="69"/>
      <c r="C739" s="75"/>
      <c r="D739" s="203"/>
      <c r="E739" s="204"/>
      <c r="F739" s="204"/>
      <c r="G739" s="204"/>
      <c r="H739" s="205"/>
      <c r="I739" s="43"/>
      <c r="J739" s="42"/>
    </row>
    <row r="740" spans="1:10" ht="12.75">
      <c r="A740" s="44"/>
      <c r="B740" s="69"/>
      <c r="C740" s="75"/>
      <c r="D740" s="203"/>
      <c r="E740" s="204"/>
      <c r="F740" s="204"/>
      <c r="G740" s="204"/>
      <c r="H740" s="205"/>
      <c r="I740" s="43"/>
      <c r="J740" s="42"/>
    </row>
    <row r="741" spans="1:10" ht="12.75">
      <c r="A741" s="44"/>
      <c r="B741" s="69"/>
      <c r="C741" s="75"/>
      <c r="D741" s="203"/>
      <c r="E741" s="204"/>
      <c r="F741" s="204"/>
      <c r="G741" s="204"/>
      <c r="H741" s="205"/>
      <c r="I741" s="43"/>
      <c r="J741" s="42"/>
    </row>
    <row r="742" spans="1:10" ht="12.75">
      <c r="A742" s="44"/>
      <c r="B742" s="69"/>
      <c r="C742" s="75"/>
      <c r="D742" s="203"/>
      <c r="E742" s="204"/>
      <c r="F742" s="204"/>
      <c r="G742" s="204"/>
      <c r="H742" s="205"/>
      <c r="I742" s="43"/>
      <c r="J742" s="42"/>
    </row>
    <row r="743" spans="1:10" ht="12.75">
      <c r="A743" s="44"/>
      <c r="B743" s="69"/>
      <c r="C743" s="75"/>
      <c r="D743" s="203"/>
      <c r="E743" s="204"/>
      <c r="F743" s="204"/>
      <c r="G743" s="204"/>
      <c r="H743" s="205"/>
      <c r="I743" s="43"/>
      <c r="J743" s="42"/>
    </row>
    <row r="744" spans="1:10" ht="12.75">
      <c r="A744" s="44"/>
      <c r="B744" s="69"/>
      <c r="C744" s="75"/>
      <c r="D744" s="203"/>
      <c r="E744" s="204"/>
      <c r="F744" s="204"/>
      <c r="G744" s="204"/>
      <c r="H744" s="205"/>
      <c r="I744" s="43"/>
      <c r="J744" s="42"/>
    </row>
    <row r="745" spans="1:10" ht="12.75">
      <c r="A745" s="44"/>
      <c r="B745" s="69"/>
      <c r="C745" s="75"/>
      <c r="D745" s="203"/>
      <c r="E745" s="204"/>
      <c r="F745" s="204"/>
      <c r="G745" s="204"/>
      <c r="H745" s="205"/>
      <c r="I745" s="43"/>
      <c r="J745" s="42"/>
    </row>
    <row r="746" spans="1:10" ht="12.75">
      <c r="A746" s="44"/>
      <c r="B746" s="69"/>
      <c r="C746" s="75"/>
      <c r="D746" s="203"/>
      <c r="E746" s="204"/>
      <c r="F746" s="204"/>
      <c r="G746" s="204"/>
      <c r="H746" s="205"/>
      <c r="I746" s="43"/>
      <c r="J746" s="42"/>
    </row>
    <row r="747" spans="1:10" ht="12.75">
      <c r="A747" s="44"/>
      <c r="B747" s="69"/>
      <c r="C747" s="75"/>
      <c r="D747" s="203"/>
      <c r="E747" s="204"/>
      <c r="F747" s="204"/>
      <c r="G747" s="204"/>
      <c r="H747" s="205"/>
      <c r="I747" s="43"/>
      <c r="J747" s="42"/>
    </row>
    <row r="748" spans="1:10" ht="12.75">
      <c r="A748" s="44"/>
      <c r="B748" s="69"/>
      <c r="C748" s="75"/>
      <c r="D748" s="203"/>
      <c r="E748" s="204"/>
      <c r="F748" s="204"/>
      <c r="G748" s="204"/>
      <c r="H748" s="205"/>
      <c r="I748" s="43"/>
      <c r="J748" s="42"/>
    </row>
    <row r="749" spans="1:10" ht="12.75">
      <c r="A749" s="44"/>
      <c r="B749" s="69"/>
      <c r="C749" s="75"/>
      <c r="D749" s="203"/>
      <c r="E749" s="204"/>
      <c r="F749" s="204"/>
      <c r="G749" s="204"/>
      <c r="H749" s="205"/>
      <c r="I749" s="43"/>
      <c r="J749" s="42"/>
    </row>
    <row r="750" spans="1:10" ht="12.75">
      <c r="A750" s="44"/>
      <c r="B750" s="69"/>
      <c r="C750" s="75"/>
      <c r="D750" s="203"/>
      <c r="E750" s="204"/>
      <c r="F750" s="204"/>
      <c r="G750" s="204"/>
      <c r="H750" s="205"/>
      <c r="I750" s="43"/>
      <c r="J750" s="42"/>
    </row>
    <row r="751" spans="1:10" ht="12.75">
      <c r="A751" s="44"/>
      <c r="B751" s="69"/>
      <c r="C751" s="75"/>
      <c r="D751" s="203"/>
      <c r="E751" s="204"/>
      <c r="F751" s="204"/>
      <c r="G751" s="204"/>
      <c r="H751" s="205"/>
      <c r="I751" s="43"/>
      <c r="J751" s="42"/>
    </row>
    <row r="752" spans="1:10" ht="12.75">
      <c r="A752" s="44"/>
      <c r="B752" s="69"/>
      <c r="C752" s="75"/>
      <c r="D752" s="203"/>
      <c r="E752" s="204"/>
      <c r="F752" s="204"/>
      <c r="G752" s="204"/>
      <c r="H752" s="205"/>
      <c r="I752" s="43"/>
      <c r="J752" s="42"/>
    </row>
    <row r="753" spans="1:10" ht="12.75">
      <c r="A753" s="44"/>
      <c r="B753" s="69"/>
      <c r="C753" s="75"/>
      <c r="D753" s="203"/>
      <c r="E753" s="204"/>
      <c r="F753" s="204"/>
      <c r="G753" s="204"/>
      <c r="H753" s="205"/>
      <c r="I753" s="43"/>
      <c r="J753" s="42"/>
    </row>
    <row r="754" spans="1:10" ht="12.75">
      <c r="A754" s="44"/>
      <c r="B754" s="69"/>
      <c r="C754" s="75"/>
      <c r="D754" s="203"/>
      <c r="E754" s="204"/>
      <c r="F754" s="204"/>
      <c r="G754" s="204"/>
      <c r="H754" s="205"/>
      <c r="I754" s="43"/>
      <c r="J754" s="42"/>
    </row>
    <row r="755" spans="1:10" ht="12.75">
      <c r="A755" s="44"/>
      <c r="B755" s="69"/>
      <c r="C755" s="75"/>
      <c r="D755" s="203"/>
      <c r="E755" s="204"/>
      <c r="F755" s="204"/>
      <c r="G755" s="204"/>
      <c r="H755" s="205"/>
      <c r="I755" s="43"/>
      <c r="J755" s="42"/>
    </row>
    <row r="756" spans="1:10" ht="12.75">
      <c r="A756" s="44"/>
      <c r="B756" s="69"/>
      <c r="C756" s="75"/>
      <c r="D756" s="203"/>
      <c r="E756" s="204"/>
      <c r="F756" s="204"/>
      <c r="G756" s="204"/>
      <c r="H756" s="205"/>
      <c r="I756" s="43"/>
      <c r="J756" s="42"/>
    </row>
    <row r="757" spans="1:10" ht="12.75">
      <c r="A757" s="44"/>
      <c r="B757" s="69"/>
      <c r="C757" s="75"/>
      <c r="D757" s="203"/>
      <c r="E757" s="204"/>
      <c r="F757" s="204"/>
      <c r="G757" s="204"/>
      <c r="H757" s="205"/>
      <c r="I757" s="43"/>
      <c r="J757" s="42"/>
    </row>
    <row r="758" spans="1:10" ht="12.75">
      <c r="A758" s="44"/>
      <c r="B758" s="69"/>
      <c r="C758" s="75"/>
      <c r="D758" s="203"/>
      <c r="E758" s="204"/>
      <c r="F758" s="204"/>
      <c r="G758" s="204"/>
      <c r="H758" s="205"/>
      <c r="I758" s="43"/>
      <c r="J758" s="42"/>
    </row>
    <row r="759" spans="1:10" ht="12.75">
      <c r="A759" s="44"/>
      <c r="B759" s="69"/>
      <c r="C759" s="75"/>
      <c r="D759" s="203"/>
      <c r="E759" s="204"/>
      <c r="F759" s="204"/>
      <c r="G759" s="204"/>
      <c r="H759" s="205"/>
      <c r="I759" s="43"/>
      <c r="J759" s="42"/>
    </row>
    <row r="760" spans="1:10" ht="12.75">
      <c r="A760" s="44"/>
      <c r="B760" s="69"/>
      <c r="C760" s="75"/>
      <c r="D760" s="203"/>
      <c r="E760" s="204"/>
      <c r="F760" s="204"/>
      <c r="G760" s="204"/>
      <c r="H760" s="205"/>
      <c r="I760" s="43"/>
      <c r="J760" s="42"/>
    </row>
    <row r="761" spans="1:10" ht="12.75">
      <c r="A761" s="44"/>
      <c r="B761" s="69"/>
      <c r="C761" s="75"/>
      <c r="D761" s="203"/>
      <c r="E761" s="204"/>
      <c r="F761" s="204"/>
      <c r="G761" s="204"/>
      <c r="H761" s="205"/>
      <c r="I761" s="43"/>
      <c r="J761" s="42"/>
    </row>
    <row r="762" spans="1:10" ht="12.75">
      <c r="A762" s="44"/>
      <c r="B762" s="69"/>
      <c r="C762" s="75"/>
      <c r="D762" s="203"/>
      <c r="E762" s="204"/>
      <c r="F762" s="204"/>
      <c r="G762" s="204"/>
      <c r="H762" s="205"/>
      <c r="I762" s="43"/>
      <c r="J762" s="42"/>
    </row>
    <row r="763" spans="1:10" ht="12.75">
      <c r="A763" s="44"/>
      <c r="B763" s="69"/>
      <c r="C763" s="75"/>
      <c r="D763" s="203"/>
      <c r="E763" s="204"/>
      <c r="F763" s="204"/>
      <c r="G763" s="204"/>
      <c r="H763" s="205"/>
      <c r="I763" s="43"/>
      <c r="J763" s="42"/>
    </row>
    <row r="764" spans="1:10" ht="12.75">
      <c r="A764" s="44"/>
      <c r="B764" s="69"/>
      <c r="C764" s="75"/>
      <c r="D764" s="203"/>
      <c r="E764" s="204"/>
      <c r="F764" s="204"/>
      <c r="G764" s="204"/>
      <c r="H764" s="205"/>
      <c r="I764" s="43"/>
      <c r="J764" s="42"/>
    </row>
    <row r="765" spans="1:10" ht="12.75">
      <c r="A765" s="44"/>
      <c r="B765" s="69"/>
      <c r="C765" s="75"/>
      <c r="D765" s="203"/>
      <c r="E765" s="204"/>
      <c r="F765" s="204"/>
      <c r="G765" s="204"/>
      <c r="H765" s="205"/>
      <c r="I765" s="43"/>
      <c r="J765" s="42"/>
    </row>
    <row r="766" spans="1:10" ht="12.75">
      <c r="A766" s="44"/>
      <c r="B766" s="69"/>
      <c r="C766" s="75"/>
      <c r="D766" s="203"/>
      <c r="E766" s="204"/>
      <c r="F766" s="204"/>
      <c r="G766" s="204"/>
      <c r="H766" s="205"/>
      <c r="I766" s="43"/>
      <c r="J766" s="42"/>
    </row>
    <row r="767" spans="1:10" ht="12.75">
      <c r="A767" s="44"/>
      <c r="B767" s="69"/>
      <c r="C767" s="75"/>
      <c r="D767" s="203"/>
      <c r="E767" s="204"/>
      <c r="F767" s="204"/>
      <c r="G767" s="204"/>
      <c r="H767" s="205"/>
      <c r="I767" s="43"/>
      <c r="J767" s="42"/>
    </row>
    <row r="768" spans="1:10" ht="12.75">
      <c r="A768" s="44"/>
      <c r="B768" s="69"/>
      <c r="C768" s="75"/>
      <c r="D768" s="203"/>
      <c r="E768" s="204"/>
      <c r="F768" s="204"/>
      <c r="G768" s="204"/>
      <c r="H768" s="205"/>
      <c r="I768" s="43"/>
      <c r="J768" s="42"/>
    </row>
    <row r="769" spans="1:10" ht="12.75">
      <c r="A769" s="44"/>
      <c r="B769" s="69"/>
      <c r="C769" s="75"/>
      <c r="D769" s="203"/>
      <c r="E769" s="204"/>
      <c r="F769" s="204"/>
      <c r="G769" s="204"/>
      <c r="H769" s="205"/>
      <c r="I769" s="43"/>
      <c r="J769" s="42"/>
    </row>
    <row r="770" spans="1:10" ht="12.75">
      <c r="A770" s="44"/>
      <c r="B770" s="69"/>
      <c r="C770" s="75"/>
      <c r="D770" s="203"/>
      <c r="E770" s="204"/>
      <c r="F770" s="204"/>
      <c r="G770" s="204"/>
      <c r="H770" s="205"/>
      <c r="I770" s="43"/>
      <c r="J770" s="42"/>
    </row>
    <row r="771" spans="1:10" ht="12.75">
      <c r="A771" s="44"/>
      <c r="B771" s="69"/>
      <c r="C771" s="75"/>
      <c r="D771" s="203"/>
      <c r="E771" s="204"/>
      <c r="F771" s="204"/>
      <c r="G771" s="204"/>
      <c r="H771" s="205"/>
      <c r="I771" s="43"/>
      <c r="J771" s="42"/>
    </row>
    <row r="772" spans="1:10" ht="12.75">
      <c r="A772" s="44"/>
      <c r="B772" s="69"/>
      <c r="C772" s="75"/>
      <c r="D772" s="203"/>
      <c r="E772" s="204"/>
      <c r="F772" s="204"/>
      <c r="G772" s="204"/>
      <c r="H772" s="205"/>
      <c r="I772" s="43"/>
      <c r="J772" s="42"/>
    </row>
    <row r="773" spans="1:10" ht="12.75">
      <c r="A773" s="44"/>
      <c r="B773" s="69"/>
      <c r="C773" s="75"/>
      <c r="D773" s="203"/>
      <c r="E773" s="204"/>
      <c r="F773" s="204"/>
      <c r="G773" s="204"/>
      <c r="H773" s="205"/>
      <c r="I773" s="43"/>
      <c r="J773" s="42"/>
    </row>
    <row r="774" spans="1:10" ht="12.75">
      <c r="A774" s="44"/>
      <c r="B774" s="69"/>
      <c r="C774" s="75"/>
      <c r="D774" s="203"/>
      <c r="E774" s="204"/>
      <c r="F774" s="204"/>
      <c r="G774" s="204"/>
      <c r="H774" s="205"/>
      <c r="I774" s="43"/>
      <c r="J774" s="42"/>
    </row>
    <row r="775" spans="1:10" ht="12.75">
      <c r="A775" s="44"/>
      <c r="B775" s="69"/>
      <c r="C775" s="75"/>
      <c r="D775" s="203"/>
      <c r="E775" s="204"/>
      <c r="F775" s="204"/>
      <c r="G775" s="204"/>
      <c r="H775" s="205"/>
      <c r="I775" s="43"/>
      <c r="J775" s="42"/>
    </row>
    <row r="776" spans="1:10" ht="12.75">
      <c r="A776" s="44"/>
      <c r="B776" s="69"/>
      <c r="C776" s="75"/>
      <c r="D776" s="203"/>
      <c r="E776" s="204"/>
      <c r="F776" s="204"/>
      <c r="G776" s="204"/>
      <c r="H776" s="205"/>
      <c r="I776" s="43"/>
      <c r="J776" s="42"/>
    </row>
    <row r="777" spans="1:10" ht="12.75">
      <c r="A777" s="44"/>
      <c r="B777" s="69"/>
      <c r="C777" s="75"/>
      <c r="D777" s="203"/>
      <c r="E777" s="204"/>
      <c r="F777" s="204"/>
      <c r="G777" s="204"/>
      <c r="H777" s="205"/>
      <c r="I777" s="43"/>
      <c r="J777" s="42"/>
    </row>
    <row r="778" spans="1:10" ht="12.75">
      <c r="A778" s="44"/>
      <c r="B778" s="69"/>
      <c r="C778" s="75"/>
      <c r="D778" s="203"/>
      <c r="E778" s="204"/>
      <c r="F778" s="204"/>
      <c r="G778" s="204"/>
      <c r="H778" s="205"/>
      <c r="I778" s="43"/>
      <c r="J778" s="42"/>
    </row>
    <row r="779" spans="1:10" ht="12.75">
      <c r="A779" s="44"/>
      <c r="B779" s="69"/>
      <c r="C779" s="75"/>
      <c r="D779" s="203"/>
      <c r="E779" s="204"/>
      <c r="F779" s="204"/>
      <c r="G779" s="204"/>
      <c r="H779" s="205"/>
      <c r="I779" s="43"/>
      <c r="J779" s="42"/>
    </row>
    <row r="780" spans="1:10" ht="12.75">
      <c r="A780" s="44"/>
      <c r="B780" s="69"/>
      <c r="C780" s="75"/>
      <c r="D780" s="203"/>
      <c r="E780" s="204"/>
      <c r="F780" s="204"/>
      <c r="G780" s="204"/>
      <c r="H780" s="205"/>
      <c r="I780" s="43"/>
      <c r="J780" s="42"/>
    </row>
    <row r="781" spans="1:10" ht="12.75">
      <c r="A781" s="44"/>
      <c r="B781" s="69"/>
      <c r="C781" s="75"/>
      <c r="D781" s="203"/>
      <c r="E781" s="204"/>
      <c r="F781" s="204"/>
      <c r="G781" s="204"/>
      <c r="H781" s="205"/>
      <c r="I781" s="43"/>
      <c r="J781" s="42"/>
    </row>
    <row r="782" spans="1:10" ht="12.75">
      <c r="A782" s="44"/>
      <c r="B782" s="69"/>
      <c r="C782" s="75"/>
      <c r="D782" s="203"/>
      <c r="E782" s="204"/>
      <c r="F782" s="204"/>
      <c r="G782" s="204"/>
      <c r="H782" s="205"/>
      <c r="I782" s="43"/>
      <c r="J782" s="42"/>
    </row>
    <row r="783" spans="1:10" ht="12.75">
      <c r="A783" s="44"/>
      <c r="B783" s="69"/>
      <c r="C783" s="75"/>
      <c r="D783" s="203"/>
      <c r="E783" s="204"/>
      <c r="F783" s="204"/>
      <c r="G783" s="204"/>
      <c r="H783" s="205"/>
      <c r="I783" s="43"/>
      <c r="J783" s="42"/>
    </row>
    <row r="784" spans="1:10" ht="12.75">
      <c r="A784" s="44"/>
      <c r="B784" s="69"/>
      <c r="C784" s="75"/>
      <c r="D784" s="203"/>
      <c r="E784" s="204"/>
      <c r="F784" s="204"/>
      <c r="G784" s="204"/>
      <c r="H784" s="205"/>
      <c r="I784" s="43"/>
      <c r="J784" s="42"/>
    </row>
    <row r="785" spans="1:10" ht="12.75">
      <c r="A785" s="44"/>
      <c r="B785" s="69"/>
      <c r="C785" s="75"/>
      <c r="D785" s="203"/>
      <c r="E785" s="204"/>
      <c r="F785" s="204"/>
      <c r="G785" s="204"/>
      <c r="H785" s="205"/>
      <c r="I785" s="43"/>
      <c r="J785" s="42"/>
    </row>
    <row r="786" spans="1:10" ht="12.75">
      <c r="A786" s="44"/>
      <c r="B786" s="69"/>
      <c r="C786" s="75"/>
      <c r="D786" s="203"/>
      <c r="E786" s="204"/>
      <c r="F786" s="204"/>
      <c r="G786" s="204"/>
      <c r="H786" s="205"/>
      <c r="I786" s="43"/>
      <c r="J786" s="42"/>
    </row>
    <row r="787" spans="1:10" ht="12.75">
      <c r="A787" s="44"/>
      <c r="B787" s="69"/>
      <c r="C787" s="75"/>
      <c r="D787" s="203"/>
      <c r="E787" s="204"/>
      <c r="F787" s="204"/>
      <c r="G787" s="204"/>
      <c r="H787" s="205"/>
      <c r="I787" s="43"/>
      <c r="J787" s="42"/>
    </row>
    <row r="788" spans="1:10" ht="12.75">
      <c r="A788" s="44"/>
      <c r="B788" s="69"/>
      <c r="C788" s="75"/>
      <c r="D788" s="203"/>
      <c r="E788" s="204"/>
      <c r="F788" s="204"/>
      <c r="G788" s="204"/>
      <c r="H788" s="205"/>
      <c r="I788" s="43"/>
      <c r="J788" s="42"/>
    </row>
    <row r="789" spans="1:10" ht="12.75">
      <c r="A789" s="44"/>
      <c r="B789" s="69"/>
      <c r="C789" s="75"/>
      <c r="D789" s="203"/>
      <c r="E789" s="204"/>
      <c r="F789" s="204"/>
      <c r="G789" s="204"/>
      <c r="H789" s="205"/>
      <c r="I789" s="43"/>
      <c r="J789" s="42"/>
    </row>
    <row r="790" spans="1:10" ht="12.75">
      <c r="A790" s="44"/>
      <c r="B790" s="69"/>
      <c r="C790" s="75"/>
      <c r="D790" s="203"/>
      <c r="E790" s="204"/>
      <c r="F790" s="204"/>
      <c r="G790" s="204"/>
      <c r="H790" s="205"/>
      <c r="I790" s="43"/>
      <c r="J790" s="42"/>
    </row>
    <row r="791" spans="1:10" ht="12.75">
      <c r="A791" s="44"/>
      <c r="B791" s="69"/>
      <c r="C791" s="75"/>
      <c r="D791" s="203"/>
      <c r="E791" s="204"/>
      <c r="F791" s="204"/>
      <c r="G791" s="204"/>
      <c r="H791" s="205"/>
      <c r="I791" s="43"/>
      <c r="J791" s="42"/>
    </row>
    <row r="792" spans="1:10" ht="12.75">
      <c r="A792" s="44"/>
      <c r="B792" s="69"/>
      <c r="C792" s="75"/>
      <c r="D792" s="203"/>
      <c r="E792" s="204"/>
      <c r="F792" s="204"/>
      <c r="G792" s="204"/>
      <c r="H792" s="205"/>
      <c r="I792" s="43"/>
      <c r="J792" s="42"/>
    </row>
    <row r="793" spans="1:10" ht="12.75">
      <c r="A793" s="44"/>
      <c r="B793" s="69"/>
      <c r="C793" s="75"/>
      <c r="D793" s="203"/>
      <c r="E793" s="204"/>
      <c r="F793" s="204"/>
      <c r="G793" s="204"/>
      <c r="H793" s="205"/>
      <c r="I793" s="43"/>
      <c r="J793" s="42"/>
    </row>
    <row r="794" spans="1:10" ht="12.75">
      <c r="A794" s="44"/>
      <c r="B794" s="69"/>
      <c r="C794" s="75"/>
      <c r="D794" s="203"/>
      <c r="E794" s="204"/>
      <c r="F794" s="204"/>
      <c r="G794" s="204"/>
      <c r="H794" s="205"/>
      <c r="I794" s="43"/>
      <c r="J794" s="42"/>
    </row>
    <row r="795" spans="1:10" ht="12.75">
      <c r="A795" s="44"/>
      <c r="B795" s="69"/>
      <c r="C795" s="75"/>
      <c r="D795" s="203"/>
      <c r="E795" s="204"/>
      <c r="F795" s="204"/>
      <c r="G795" s="204"/>
      <c r="H795" s="205"/>
      <c r="I795" s="43"/>
      <c r="J795" s="42"/>
    </row>
    <row r="796" spans="1:10" ht="12.75">
      <c r="A796" s="44"/>
      <c r="B796" s="69"/>
      <c r="C796" s="75"/>
      <c r="D796" s="203"/>
      <c r="E796" s="204"/>
      <c r="F796" s="204"/>
      <c r="G796" s="204"/>
      <c r="H796" s="205"/>
      <c r="I796" s="43"/>
      <c r="J796" s="42"/>
    </row>
    <row r="797" spans="1:10" ht="12.75">
      <c r="A797" s="44"/>
      <c r="B797" s="69"/>
      <c r="C797" s="75"/>
      <c r="D797" s="203"/>
      <c r="E797" s="204"/>
      <c r="F797" s="204"/>
      <c r="G797" s="204"/>
      <c r="H797" s="205"/>
      <c r="I797" s="43"/>
      <c r="J797" s="42"/>
    </row>
    <row r="798" spans="1:10" ht="12.75">
      <c r="A798" s="44"/>
      <c r="B798" s="69"/>
      <c r="C798" s="75"/>
      <c r="D798" s="203"/>
      <c r="E798" s="204"/>
      <c r="F798" s="204"/>
      <c r="G798" s="204"/>
      <c r="H798" s="205"/>
      <c r="I798" s="43"/>
      <c r="J798" s="42"/>
    </row>
    <row r="799" spans="1:10" ht="12.75">
      <c r="A799" s="44"/>
      <c r="B799" s="69"/>
      <c r="C799" s="75"/>
      <c r="D799" s="203"/>
      <c r="E799" s="204"/>
      <c r="F799" s="204"/>
      <c r="G799" s="204"/>
      <c r="H799" s="205"/>
      <c r="I799" s="43"/>
      <c r="J799" s="42"/>
    </row>
    <row r="800" spans="1:10" ht="12.75">
      <c r="A800" s="44"/>
      <c r="B800" s="69"/>
      <c r="C800" s="75"/>
      <c r="D800" s="203"/>
      <c r="E800" s="204"/>
      <c r="F800" s="204"/>
      <c r="G800" s="204"/>
      <c r="H800" s="205"/>
      <c r="I800" s="43"/>
      <c r="J800" s="42"/>
    </row>
    <row r="801" spans="1:10" ht="12.75">
      <c r="A801" s="44"/>
      <c r="B801" s="69"/>
      <c r="C801" s="75"/>
      <c r="D801" s="203"/>
      <c r="E801" s="204"/>
      <c r="F801" s="204"/>
      <c r="G801" s="204"/>
      <c r="H801" s="205"/>
      <c r="I801" s="43"/>
      <c r="J801" s="42"/>
    </row>
    <row r="802" spans="1:10" ht="12.75">
      <c r="A802" s="44"/>
      <c r="B802" s="69"/>
      <c r="C802" s="75"/>
      <c r="D802" s="203"/>
      <c r="E802" s="204"/>
      <c r="F802" s="204"/>
      <c r="G802" s="204"/>
      <c r="H802" s="205"/>
      <c r="I802" s="43"/>
      <c r="J802" s="42"/>
    </row>
    <row r="803" spans="1:10" ht="12.75">
      <c r="A803" s="44"/>
      <c r="B803" s="69"/>
      <c r="C803" s="75"/>
      <c r="D803" s="203"/>
      <c r="E803" s="204"/>
      <c r="F803" s="204"/>
      <c r="G803" s="204"/>
      <c r="H803" s="205"/>
      <c r="I803" s="43"/>
      <c r="J803" s="42"/>
    </row>
    <row r="804" spans="1:10" ht="12.75">
      <c r="A804" s="44"/>
      <c r="B804" s="69"/>
      <c r="C804" s="75"/>
      <c r="D804" s="203"/>
      <c r="E804" s="204"/>
      <c r="F804" s="204"/>
      <c r="G804" s="204"/>
      <c r="H804" s="205"/>
      <c r="I804" s="43"/>
      <c r="J804" s="42"/>
    </row>
    <row r="805" spans="1:10" ht="12.75">
      <c r="A805" s="44"/>
      <c r="B805" s="69"/>
      <c r="C805" s="75"/>
      <c r="D805" s="203"/>
      <c r="E805" s="204"/>
      <c r="F805" s="204"/>
      <c r="G805" s="204"/>
      <c r="H805" s="205"/>
      <c r="I805" s="43"/>
      <c r="J805" s="42"/>
    </row>
    <row r="806" spans="1:10" ht="12.75">
      <c r="A806" s="44"/>
      <c r="B806" s="69"/>
      <c r="C806" s="75"/>
      <c r="D806" s="203"/>
      <c r="E806" s="204"/>
      <c r="F806" s="204"/>
      <c r="G806" s="204"/>
      <c r="H806" s="205"/>
      <c r="I806" s="43"/>
      <c r="J806" s="42"/>
    </row>
    <row r="807" spans="1:10" ht="12.75">
      <c r="A807" s="44"/>
      <c r="B807" s="69"/>
      <c r="C807" s="75"/>
      <c r="D807" s="203"/>
      <c r="E807" s="204"/>
      <c r="F807" s="204"/>
      <c r="G807" s="204"/>
      <c r="H807" s="205"/>
      <c r="I807" s="43"/>
      <c r="J807" s="42"/>
    </row>
    <row r="808" spans="1:10" ht="12.75">
      <c r="A808" s="44"/>
      <c r="B808" s="69"/>
      <c r="C808" s="75"/>
      <c r="D808" s="203"/>
      <c r="E808" s="204"/>
      <c r="F808" s="204"/>
      <c r="G808" s="204"/>
      <c r="H808" s="205"/>
      <c r="I808" s="43"/>
      <c r="J808" s="42"/>
    </row>
    <row r="809" spans="1:10" ht="12.75">
      <c r="A809" s="44"/>
      <c r="B809" s="69"/>
      <c r="C809" s="75"/>
      <c r="D809" s="203"/>
      <c r="E809" s="204"/>
      <c r="F809" s="204"/>
      <c r="G809" s="204"/>
      <c r="H809" s="205"/>
      <c r="I809" s="43"/>
      <c r="J809" s="42"/>
    </row>
    <row r="810" spans="1:10" ht="12.75">
      <c r="A810" s="44"/>
      <c r="B810" s="69"/>
      <c r="C810" s="75"/>
      <c r="D810" s="203"/>
      <c r="E810" s="204"/>
      <c r="F810" s="204"/>
      <c r="G810" s="204"/>
      <c r="H810" s="205"/>
      <c r="I810" s="43"/>
      <c r="J810" s="42"/>
    </row>
    <row r="811" spans="1:10" ht="12.75">
      <c r="A811" s="44"/>
      <c r="B811" s="69"/>
      <c r="C811" s="75"/>
      <c r="D811" s="203"/>
      <c r="E811" s="204"/>
      <c r="F811" s="204"/>
      <c r="G811" s="204"/>
      <c r="H811" s="205"/>
      <c r="I811" s="43"/>
      <c r="J811" s="42"/>
    </row>
    <row r="812" spans="1:10" ht="12.75">
      <c r="A812" s="44"/>
      <c r="B812" s="69"/>
      <c r="C812" s="75"/>
      <c r="D812" s="203"/>
      <c r="E812" s="204"/>
      <c r="F812" s="204"/>
      <c r="G812" s="204"/>
      <c r="H812" s="205"/>
      <c r="I812" s="43"/>
      <c r="J812" s="42"/>
    </row>
    <row r="813" spans="1:10" ht="12.75">
      <c r="A813" s="44"/>
      <c r="B813" s="69"/>
      <c r="C813" s="75"/>
      <c r="D813" s="203"/>
      <c r="E813" s="204"/>
      <c r="F813" s="204"/>
      <c r="G813" s="204"/>
      <c r="H813" s="205"/>
      <c r="I813" s="43"/>
      <c r="J813" s="42"/>
    </row>
    <row r="814" spans="1:10" ht="12.75">
      <c r="A814" s="44"/>
      <c r="B814" s="69"/>
      <c r="C814" s="75"/>
      <c r="D814" s="203"/>
      <c r="E814" s="204"/>
      <c r="F814" s="204"/>
      <c r="G814" s="204"/>
      <c r="H814" s="205"/>
      <c r="I814" s="43"/>
      <c r="J814" s="42"/>
    </row>
    <row r="815" spans="1:10" ht="12.75">
      <c r="A815" s="44"/>
      <c r="B815" s="69"/>
      <c r="C815" s="75"/>
      <c r="D815" s="203"/>
      <c r="E815" s="204"/>
      <c r="F815" s="204"/>
      <c r="G815" s="204"/>
      <c r="H815" s="205"/>
      <c r="I815" s="43"/>
      <c r="J815" s="42"/>
    </row>
    <row r="816" spans="1:10" ht="12.75">
      <c r="A816" s="44"/>
      <c r="B816" s="69"/>
      <c r="C816" s="75"/>
      <c r="D816" s="203"/>
      <c r="E816" s="204"/>
      <c r="F816" s="204"/>
      <c r="G816" s="204"/>
      <c r="H816" s="205"/>
      <c r="I816" s="43"/>
      <c r="J816" s="42"/>
    </row>
    <row r="817" spans="1:10" ht="12.75">
      <c r="A817" s="44"/>
      <c r="B817" s="69"/>
      <c r="C817" s="75"/>
      <c r="D817" s="203"/>
      <c r="E817" s="204"/>
      <c r="F817" s="204"/>
      <c r="G817" s="204"/>
      <c r="H817" s="205"/>
      <c r="I817" s="43"/>
      <c r="J817" s="42"/>
    </row>
    <row r="818" spans="1:10" ht="12.75">
      <c r="A818" s="44"/>
      <c r="B818" s="69"/>
      <c r="C818" s="75"/>
      <c r="D818" s="203"/>
      <c r="E818" s="204"/>
      <c r="F818" s="204"/>
      <c r="G818" s="204"/>
      <c r="H818" s="205"/>
      <c r="I818" s="43"/>
      <c r="J818" s="42"/>
    </row>
    <row r="819" spans="1:10" ht="12.75">
      <c r="A819" s="44"/>
      <c r="B819" s="69"/>
      <c r="C819" s="75"/>
      <c r="D819" s="203"/>
      <c r="E819" s="204"/>
      <c r="F819" s="204"/>
      <c r="G819" s="204"/>
      <c r="H819" s="205"/>
      <c r="I819" s="43"/>
      <c r="J819" s="42"/>
    </row>
    <row r="820" spans="1:10" ht="12.75">
      <c r="A820" s="44"/>
      <c r="B820" s="69"/>
      <c r="C820" s="75"/>
      <c r="D820" s="203"/>
      <c r="E820" s="204"/>
      <c r="F820" s="204"/>
      <c r="G820" s="204"/>
      <c r="H820" s="205"/>
      <c r="I820" s="43"/>
      <c r="J820" s="42"/>
    </row>
    <row r="821" spans="1:10" ht="12.75">
      <c r="A821" s="44"/>
      <c r="B821" s="69"/>
      <c r="C821" s="75"/>
      <c r="D821" s="203"/>
      <c r="E821" s="204"/>
      <c r="F821" s="204"/>
      <c r="G821" s="204"/>
      <c r="H821" s="205"/>
      <c r="I821" s="43"/>
      <c r="J821" s="42"/>
    </row>
    <row r="822" spans="1:10" ht="12.75">
      <c r="A822" s="44"/>
      <c r="B822" s="69"/>
      <c r="C822" s="75"/>
      <c r="D822" s="203"/>
      <c r="E822" s="204"/>
      <c r="F822" s="204"/>
      <c r="G822" s="204"/>
      <c r="H822" s="205"/>
      <c r="I822" s="43"/>
      <c r="J822" s="42"/>
    </row>
    <row r="823" spans="1:10" ht="12.75">
      <c r="A823" s="44"/>
      <c r="B823" s="69"/>
      <c r="C823" s="75"/>
      <c r="D823" s="203"/>
      <c r="E823" s="204"/>
      <c r="F823" s="204"/>
      <c r="G823" s="204"/>
      <c r="H823" s="205"/>
      <c r="I823" s="43"/>
      <c r="J823" s="42"/>
    </row>
    <row r="824" spans="1:10" ht="12.75">
      <c r="A824" s="44"/>
      <c r="B824" s="69"/>
      <c r="C824" s="75"/>
      <c r="D824" s="203"/>
      <c r="E824" s="204"/>
      <c r="F824" s="204"/>
      <c r="G824" s="204"/>
      <c r="H824" s="205"/>
      <c r="I824" s="43"/>
      <c r="J824" s="42"/>
    </row>
    <row r="825" spans="1:10" ht="12.75">
      <c r="A825" s="44"/>
      <c r="B825" s="69"/>
      <c r="C825" s="75"/>
      <c r="D825" s="203"/>
      <c r="E825" s="204"/>
      <c r="F825" s="204"/>
      <c r="G825" s="204"/>
      <c r="H825" s="205"/>
      <c r="I825" s="43"/>
      <c r="J825" s="42"/>
    </row>
    <row r="826" spans="1:10" ht="12.75">
      <c r="A826" s="44"/>
      <c r="B826" s="69"/>
      <c r="C826" s="75"/>
      <c r="D826" s="203"/>
      <c r="E826" s="204"/>
      <c r="F826" s="204"/>
      <c r="G826" s="204"/>
      <c r="H826" s="205"/>
      <c r="I826" s="43"/>
      <c r="J826" s="42"/>
    </row>
    <row r="827" spans="1:10" ht="12.75">
      <c r="A827" s="44"/>
      <c r="B827" s="69"/>
      <c r="C827" s="75"/>
      <c r="D827" s="203"/>
      <c r="E827" s="204"/>
      <c r="F827" s="204"/>
      <c r="G827" s="204"/>
      <c r="H827" s="205"/>
      <c r="I827" s="43"/>
      <c r="J827" s="42"/>
    </row>
    <row r="828" spans="1:10" ht="12.75">
      <c r="A828" s="44"/>
      <c r="B828" s="69"/>
      <c r="C828" s="75"/>
      <c r="D828" s="203"/>
      <c r="E828" s="204"/>
      <c r="F828" s="204"/>
      <c r="G828" s="204"/>
      <c r="H828" s="205"/>
      <c r="I828" s="43"/>
      <c r="J828" s="42"/>
    </row>
    <row r="829" spans="1:10" ht="12.75">
      <c r="A829" s="44"/>
      <c r="B829" s="69"/>
      <c r="C829" s="75"/>
      <c r="D829" s="203"/>
      <c r="E829" s="204"/>
      <c r="F829" s="204"/>
      <c r="G829" s="204"/>
      <c r="H829" s="205"/>
      <c r="I829" s="43"/>
      <c r="J829" s="42"/>
    </row>
    <row r="830" spans="1:10" ht="12.75">
      <c r="A830" s="44"/>
      <c r="B830" s="69"/>
      <c r="C830" s="75"/>
      <c r="D830" s="203"/>
      <c r="E830" s="204"/>
      <c r="F830" s="204"/>
      <c r="G830" s="204"/>
      <c r="H830" s="205"/>
      <c r="I830" s="43"/>
      <c r="J830" s="42"/>
    </row>
    <row r="831" spans="1:10" ht="12.75">
      <c r="A831" s="44"/>
      <c r="B831" s="69"/>
      <c r="C831" s="75"/>
      <c r="D831" s="203"/>
      <c r="E831" s="204"/>
      <c r="F831" s="204"/>
      <c r="G831" s="204"/>
      <c r="H831" s="205"/>
      <c r="I831" s="43"/>
      <c r="J831" s="42"/>
    </row>
    <row r="832" spans="1:10" ht="12.75">
      <c r="A832" s="44"/>
      <c r="B832" s="69"/>
      <c r="C832" s="75"/>
      <c r="D832" s="203"/>
      <c r="E832" s="204"/>
      <c r="F832" s="204"/>
      <c r="G832" s="204"/>
      <c r="H832" s="205"/>
      <c r="I832" s="43"/>
      <c r="J832" s="42"/>
    </row>
    <row r="833" spans="1:10" ht="12.75">
      <c r="A833" s="44"/>
      <c r="B833" s="69"/>
      <c r="C833" s="75"/>
      <c r="D833" s="203"/>
      <c r="E833" s="204"/>
      <c r="F833" s="204"/>
      <c r="G833" s="204"/>
      <c r="H833" s="205"/>
      <c r="I833" s="43"/>
      <c r="J833" s="42"/>
    </row>
    <row r="834" spans="1:10" ht="12.75">
      <c r="A834" s="44"/>
      <c r="B834" s="69"/>
      <c r="C834" s="75"/>
      <c r="D834" s="203"/>
      <c r="E834" s="204"/>
      <c r="F834" s="204"/>
      <c r="G834" s="204"/>
      <c r="H834" s="205"/>
      <c r="I834" s="43"/>
      <c r="J834" s="42"/>
    </row>
    <row r="835" spans="1:10" ht="12.75">
      <c r="A835" s="44"/>
      <c r="B835" s="69"/>
      <c r="C835" s="75"/>
      <c r="D835" s="203"/>
      <c r="E835" s="204"/>
      <c r="F835" s="204"/>
      <c r="G835" s="204"/>
      <c r="H835" s="205"/>
      <c r="I835" s="43"/>
      <c r="J835" s="42"/>
    </row>
    <row r="836" spans="1:10" ht="12.75">
      <c r="A836" s="44"/>
      <c r="B836" s="69"/>
      <c r="C836" s="75"/>
      <c r="D836" s="203"/>
      <c r="E836" s="204"/>
      <c r="F836" s="204"/>
      <c r="G836" s="204"/>
      <c r="H836" s="205"/>
      <c r="I836" s="43"/>
      <c r="J836" s="42"/>
    </row>
    <row r="837" spans="1:10" ht="12.75">
      <c r="A837" s="44"/>
      <c r="B837" s="69"/>
      <c r="C837" s="75"/>
      <c r="D837" s="203"/>
      <c r="E837" s="204"/>
      <c r="F837" s="204"/>
      <c r="G837" s="204"/>
      <c r="H837" s="205"/>
      <c r="I837" s="43"/>
      <c r="J837" s="42"/>
    </row>
    <row r="838" spans="1:10" ht="12.75">
      <c r="A838" s="44"/>
      <c r="B838" s="69"/>
      <c r="C838" s="75"/>
      <c r="D838" s="203"/>
      <c r="E838" s="204"/>
      <c r="F838" s="204"/>
      <c r="G838" s="204"/>
      <c r="H838" s="205"/>
      <c r="I838" s="43"/>
      <c r="J838" s="42"/>
    </row>
    <row r="839" spans="1:10" ht="12.75">
      <c r="A839" s="44"/>
      <c r="B839" s="69"/>
      <c r="C839" s="75"/>
      <c r="D839" s="203"/>
      <c r="E839" s="204"/>
      <c r="F839" s="204"/>
      <c r="G839" s="204"/>
      <c r="H839" s="205"/>
      <c r="I839" s="43"/>
      <c r="J839" s="42"/>
    </row>
    <row r="840" spans="1:10" ht="12.75">
      <c r="A840" s="44"/>
      <c r="B840" s="69"/>
      <c r="C840" s="75"/>
      <c r="D840" s="203"/>
      <c r="E840" s="204"/>
      <c r="F840" s="204"/>
      <c r="G840" s="204"/>
      <c r="H840" s="205"/>
      <c r="I840" s="43"/>
      <c r="J840" s="42"/>
    </row>
    <row r="841" spans="1:10" ht="12.75">
      <c r="A841" s="44"/>
      <c r="B841" s="69"/>
      <c r="C841" s="75"/>
      <c r="D841" s="203"/>
      <c r="E841" s="204"/>
      <c r="F841" s="204"/>
      <c r="G841" s="204"/>
      <c r="H841" s="205"/>
      <c r="I841" s="43"/>
      <c r="J841" s="42"/>
    </row>
    <row r="842" spans="1:10" ht="12.75">
      <c r="A842" s="44"/>
      <c r="B842" s="69"/>
      <c r="C842" s="75"/>
      <c r="D842" s="203"/>
      <c r="E842" s="204"/>
      <c r="F842" s="204"/>
      <c r="G842" s="204"/>
      <c r="H842" s="205"/>
      <c r="I842" s="43"/>
      <c r="J842" s="42"/>
    </row>
    <row r="843" spans="1:10" ht="12.75">
      <c r="A843" s="44"/>
      <c r="B843" s="69"/>
      <c r="C843" s="75"/>
      <c r="D843" s="203"/>
      <c r="E843" s="204"/>
      <c r="F843" s="204"/>
      <c r="G843" s="204"/>
      <c r="H843" s="205"/>
      <c r="I843" s="43"/>
      <c r="J843" s="42"/>
    </row>
    <row r="844" spans="1:10" ht="12.75">
      <c r="A844" s="44"/>
      <c r="B844" s="69"/>
      <c r="C844" s="75"/>
      <c r="D844" s="203"/>
      <c r="E844" s="204"/>
      <c r="F844" s="204"/>
      <c r="G844" s="204"/>
      <c r="H844" s="205"/>
      <c r="I844" s="43"/>
      <c r="J844" s="42"/>
    </row>
    <row r="845" spans="1:10" ht="12.75">
      <c r="A845" s="44"/>
      <c r="B845" s="69"/>
      <c r="C845" s="75"/>
      <c r="D845" s="203"/>
      <c r="E845" s="204"/>
      <c r="F845" s="204"/>
      <c r="G845" s="204"/>
      <c r="H845" s="205"/>
      <c r="I845" s="43"/>
      <c r="J845" s="42"/>
    </row>
    <row r="846" spans="1:10" ht="12.75">
      <c r="A846" s="44"/>
      <c r="B846" s="69"/>
      <c r="C846" s="75"/>
      <c r="D846" s="203"/>
      <c r="E846" s="204"/>
      <c r="F846" s="204"/>
      <c r="G846" s="204"/>
      <c r="H846" s="205"/>
      <c r="I846" s="43"/>
      <c r="J846" s="42"/>
    </row>
    <row r="847" spans="1:10" ht="12.75">
      <c r="A847" s="44"/>
      <c r="B847" s="69"/>
      <c r="C847" s="75"/>
      <c r="D847" s="203"/>
      <c r="E847" s="204"/>
      <c r="F847" s="204"/>
      <c r="G847" s="204"/>
      <c r="H847" s="205"/>
      <c r="I847" s="43"/>
      <c r="J847" s="42"/>
    </row>
    <row r="848" spans="1:10" ht="12.75">
      <c r="A848" s="44"/>
      <c r="B848" s="69"/>
      <c r="C848" s="75"/>
      <c r="D848" s="203"/>
      <c r="E848" s="204"/>
      <c r="F848" s="204"/>
      <c r="G848" s="204"/>
      <c r="H848" s="205"/>
      <c r="I848" s="43"/>
      <c r="J848" s="42"/>
    </row>
    <row r="849" spans="1:10" ht="12.75">
      <c r="A849" s="44"/>
      <c r="B849" s="69"/>
      <c r="C849" s="75"/>
      <c r="D849" s="203"/>
      <c r="E849" s="204"/>
      <c r="F849" s="204"/>
      <c r="G849" s="204"/>
      <c r="H849" s="205"/>
      <c r="I849" s="43"/>
      <c r="J849" s="42"/>
    </row>
    <row r="850" spans="1:10" ht="12.75">
      <c r="A850" s="44"/>
      <c r="B850" s="69"/>
      <c r="C850" s="75"/>
      <c r="D850" s="203"/>
      <c r="E850" s="204"/>
      <c r="F850" s="204"/>
      <c r="G850" s="204"/>
      <c r="H850" s="205"/>
      <c r="I850" s="43"/>
      <c r="J850" s="42"/>
    </row>
    <row r="851" spans="1:10" ht="12.75">
      <c r="A851" s="44"/>
      <c r="B851" s="69"/>
      <c r="C851" s="75"/>
      <c r="D851" s="203"/>
      <c r="E851" s="204"/>
      <c r="F851" s="204"/>
      <c r="G851" s="204"/>
      <c r="H851" s="205"/>
      <c r="I851" s="43"/>
      <c r="J851" s="42"/>
    </row>
    <row r="852" spans="1:10" ht="12.75">
      <c r="A852" s="44"/>
      <c r="B852" s="69"/>
      <c r="C852" s="75"/>
      <c r="D852" s="203"/>
      <c r="E852" s="204"/>
      <c r="F852" s="204"/>
      <c r="G852" s="204"/>
      <c r="H852" s="205"/>
      <c r="I852" s="43"/>
      <c r="J852" s="42"/>
    </row>
    <row r="853" spans="1:10" ht="12.75">
      <c r="A853" s="44"/>
      <c r="B853" s="69"/>
      <c r="C853" s="75"/>
      <c r="D853" s="203"/>
      <c r="E853" s="204"/>
      <c r="F853" s="204"/>
      <c r="G853" s="204"/>
      <c r="H853" s="205"/>
      <c r="I853" s="43"/>
      <c r="J853" s="42"/>
    </row>
    <row r="854" spans="1:10" ht="12.75">
      <c r="A854" s="44"/>
      <c r="B854" s="69"/>
      <c r="C854" s="75"/>
      <c r="D854" s="203"/>
      <c r="E854" s="204"/>
      <c r="F854" s="204"/>
      <c r="G854" s="204"/>
      <c r="H854" s="205"/>
      <c r="I854" s="43"/>
      <c r="J854" s="42"/>
    </row>
    <row r="855" spans="1:10" ht="12.75">
      <c r="A855" s="44"/>
      <c r="B855" s="69"/>
      <c r="C855" s="75"/>
      <c r="D855" s="203"/>
      <c r="E855" s="204"/>
      <c r="F855" s="204"/>
      <c r="G855" s="204"/>
      <c r="H855" s="205"/>
      <c r="I855" s="43"/>
      <c r="J855" s="42"/>
    </row>
    <row r="856" spans="1:10" ht="12.75">
      <c r="A856" s="44"/>
      <c r="B856" s="69"/>
      <c r="C856" s="75"/>
      <c r="D856" s="203"/>
      <c r="E856" s="204"/>
      <c r="F856" s="204"/>
      <c r="G856" s="204"/>
      <c r="H856" s="205"/>
      <c r="I856" s="43"/>
      <c r="J856" s="42"/>
    </row>
    <row r="857" spans="1:10" ht="12.75">
      <c r="A857" s="44"/>
      <c r="B857" s="69"/>
      <c r="C857" s="75"/>
      <c r="D857" s="203"/>
      <c r="E857" s="204"/>
      <c r="F857" s="204"/>
      <c r="G857" s="204"/>
      <c r="H857" s="205"/>
      <c r="I857" s="43"/>
      <c r="J857" s="42"/>
    </row>
    <row r="858" spans="1:10" ht="12.75">
      <c r="A858" s="44"/>
      <c r="B858" s="69"/>
      <c r="C858" s="75"/>
      <c r="D858" s="203"/>
      <c r="E858" s="204"/>
      <c r="F858" s="204"/>
      <c r="G858" s="204"/>
      <c r="H858" s="205"/>
      <c r="I858" s="43"/>
      <c r="J858" s="42"/>
    </row>
    <row r="859" spans="1:10" ht="12.75">
      <c r="A859" s="44"/>
      <c r="B859" s="69"/>
      <c r="C859" s="75"/>
      <c r="D859" s="203"/>
      <c r="E859" s="204"/>
      <c r="F859" s="204"/>
      <c r="G859" s="204"/>
      <c r="H859" s="205"/>
      <c r="I859" s="43"/>
      <c r="J859" s="42"/>
    </row>
    <row r="860" spans="1:10" ht="12.75">
      <c r="A860" s="44"/>
      <c r="B860" s="69"/>
      <c r="C860" s="75"/>
      <c r="D860" s="203"/>
      <c r="E860" s="204"/>
      <c r="F860" s="204"/>
      <c r="G860" s="204"/>
      <c r="H860" s="205"/>
      <c r="I860" s="43"/>
      <c r="J860" s="42"/>
    </row>
    <row r="861" spans="1:10" ht="12.75">
      <c r="A861" s="44"/>
      <c r="B861" s="69"/>
      <c r="C861" s="75"/>
      <c r="D861" s="203"/>
      <c r="E861" s="204"/>
      <c r="F861" s="204"/>
      <c r="G861" s="204"/>
      <c r="H861" s="205"/>
      <c r="I861" s="43"/>
      <c r="J861" s="42"/>
    </row>
    <row r="862" spans="1:10" ht="12.75">
      <c r="A862" s="44"/>
      <c r="B862" s="69"/>
      <c r="C862" s="75"/>
      <c r="D862" s="203"/>
      <c r="E862" s="204"/>
      <c r="F862" s="204"/>
      <c r="G862" s="204"/>
      <c r="H862" s="205"/>
      <c r="I862" s="43"/>
      <c r="J862" s="42"/>
    </row>
    <row r="863" spans="1:10" ht="12.75">
      <c r="A863" s="44"/>
      <c r="B863" s="69"/>
      <c r="C863" s="75"/>
      <c r="D863" s="203"/>
      <c r="E863" s="204"/>
      <c r="F863" s="204"/>
      <c r="G863" s="204"/>
      <c r="H863" s="205"/>
      <c r="I863" s="43"/>
      <c r="J863" s="42"/>
    </row>
    <row r="864" spans="1:10" ht="12.75">
      <c r="A864" s="44"/>
      <c r="B864" s="69"/>
      <c r="C864" s="75"/>
      <c r="D864" s="203"/>
      <c r="E864" s="204"/>
      <c r="F864" s="204"/>
      <c r="G864" s="204"/>
      <c r="H864" s="205"/>
      <c r="I864" s="43"/>
      <c r="J864" s="42"/>
    </row>
    <row r="865" spans="1:10" ht="12.75">
      <c r="A865" s="44"/>
      <c r="B865" s="69"/>
      <c r="C865" s="75"/>
      <c r="D865" s="203"/>
      <c r="E865" s="204"/>
      <c r="F865" s="204"/>
      <c r="G865" s="204"/>
      <c r="H865" s="205"/>
      <c r="I865" s="43"/>
      <c r="J865" s="42"/>
    </row>
    <row r="866" spans="1:10" ht="12.75">
      <c r="A866" s="44"/>
      <c r="B866" s="69"/>
      <c r="C866" s="75"/>
      <c r="D866" s="203"/>
      <c r="E866" s="204"/>
      <c r="F866" s="204"/>
      <c r="G866" s="204"/>
      <c r="H866" s="205"/>
      <c r="I866" s="43"/>
      <c r="J866" s="42"/>
    </row>
    <row r="867" spans="1:10" ht="12.75">
      <c r="A867" s="44"/>
      <c r="B867" s="69"/>
      <c r="C867" s="75"/>
      <c r="D867" s="203"/>
      <c r="E867" s="204"/>
      <c r="F867" s="204"/>
      <c r="G867" s="204"/>
      <c r="H867" s="205"/>
      <c r="I867" s="43"/>
      <c r="J867" s="42"/>
    </row>
    <row r="868" spans="1:10" ht="12.75">
      <c r="A868" s="44"/>
      <c r="B868" s="69"/>
      <c r="C868" s="75"/>
      <c r="D868" s="203"/>
      <c r="E868" s="204"/>
      <c r="F868" s="204"/>
      <c r="G868" s="204"/>
      <c r="H868" s="205"/>
      <c r="I868" s="43"/>
      <c r="J868" s="42"/>
    </row>
    <row r="869" spans="1:10" ht="12.75">
      <c r="A869" s="44"/>
      <c r="B869" s="69"/>
      <c r="C869" s="75"/>
      <c r="D869" s="203"/>
      <c r="E869" s="204"/>
      <c r="F869" s="204"/>
      <c r="G869" s="204"/>
      <c r="H869" s="205"/>
      <c r="I869" s="43"/>
      <c r="J869" s="42"/>
    </row>
    <row r="870" spans="1:10" ht="12.75">
      <c r="A870" s="44"/>
      <c r="B870" s="69"/>
      <c r="C870" s="75"/>
      <c r="D870" s="203"/>
      <c r="E870" s="204"/>
      <c r="F870" s="204"/>
      <c r="G870" s="204"/>
      <c r="H870" s="205"/>
      <c r="I870" s="43"/>
      <c r="J870" s="42"/>
    </row>
    <row r="871" spans="1:10" ht="12.75">
      <c r="A871" s="44"/>
      <c r="B871" s="69"/>
      <c r="C871" s="75"/>
      <c r="D871" s="203"/>
      <c r="E871" s="204"/>
      <c r="F871" s="204"/>
      <c r="G871" s="204"/>
      <c r="H871" s="205"/>
      <c r="I871" s="43"/>
      <c r="J871" s="42"/>
    </row>
    <row r="872" spans="1:10" ht="12.75">
      <c r="A872" s="44"/>
      <c r="B872" s="69"/>
      <c r="C872" s="75"/>
      <c r="D872" s="203"/>
      <c r="E872" s="204"/>
      <c r="F872" s="204"/>
      <c r="G872" s="204"/>
      <c r="H872" s="205"/>
      <c r="I872" s="43"/>
      <c r="J872" s="42"/>
    </row>
    <row r="873" spans="1:10" ht="12.75">
      <c r="A873" s="44"/>
      <c r="B873" s="69"/>
      <c r="C873" s="75"/>
      <c r="D873" s="203"/>
      <c r="E873" s="204"/>
      <c r="F873" s="204"/>
      <c r="G873" s="204"/>
      <c r="H873" s="205"/>
      <c r="I873" s="43"/>
      <c r="J873" s="42"/>
    </row>
  </sheetData>
  <mergeCells count="871">
    <mergeCell ref="A1:I1"/>
    <mergeCell ref="D74:H74"/>
    <mergeCell ref="D71:H71"/>
    <mergeCell ref="D72:H72"/>
    <mergeCell ref="D66:H66"/>
    <mergeCell ref="D73:H73"/>
    <mergeCell ref="D67:H67"/>
    <mergeCell ref="D68:H68"/>
    <mergeCell ref="D69:H69"/>
    <mergeCell ref="D70:H70"/>
    <mergeCell ref="D78:H78"/>
    <mergeCell ref="D75:H75"/>
    <mergeCell ref="D76:H76"/>
    <mergeCell ref="D77:H77"/>
    <mergeCell ref="D62:H62"/>
    <mergeCell ref="D63:H63"/>
    <mergeCell ref="D64:H64"/>
    <mergeCell ref="D65:H65"/>
    <mergeCell ref="D58:H58"/>
    <mergeCell ref="D59:H59"/>
    <mergeCell ref="D60:H60"/>
    <mergeCell ref="D61:H61"/>
    <mergeCell ref="D54:H54"/>
    <mergeCell ref="D55:H55"/>
    <mergeCell ref="D56:H56"/>
    <mergeCell ref="D57:H57"/>
    <mergeCell ref="D50:H50"/>
    <mergeCell ref="D51:H51"/>
    <mergeCell ref="D52:H52"/>
    <mergeCell ref="D53:H53"/>
    <mergeCell ref="D46:H46"/>
    <mergeCell ref="D47:H47"/>
    <mergeCell ref="D48:H48"/>
    <mergeCell ref="D49:H49"/>
    <mergeCell ref="D42:H42"/>
    <mergeCell ref="D43:H43"/>
    <mergeCell ref="D44:H44"/>
    <mergeCell ref="D45:H45"/>
    <mergeCell ref="D38:H38"/>
    <mergeCell ref="D39:H39"/>
    <mergeCell ref="D40:H40"/>
    <mergeCell ref="D41:H41"/>
    <mergeCell ref="D34:H34"/>
    <mergeCell ref="D35:H35"/>
    <mergeCell ref="D36:H36"/>
    <mergeCell ref="D37:H37"/>
    <mergeCell ref="D30:H30"/>
    <mergeCell ref="D31:H31"/>
    <mergeCell ref="D32:H32"/>
    <mergeCell ref="D33:H33"/>
    <mergeCell ref="D26:H26"/>
    <mergeCell ref="D27:H27"/>
    <mergeCell ref="D28:H28"/>
    <mergeCell ref="D29:H29"/>
    <mergeCell ref="D19:H19"/>
    <mergeCell ref="D20:H20"/>
    <mergeCell ref="D21:H21"/>
    <mergeCell ref="D25:H25"/>
    <mergeCell ref="D13:H13"/>
    <mergeCell ref="D14:H14"/>
    <mergeCell ref="D11:H11"/>
    <mergeCell ref="J3:J4"/>
    <mergeCell ref="J6:J7"/>
    <mergeCell ref="D12:H12"/>
    <mergeCell ref="A8:B8"/>
    <mergeCell ref="D8:H8"/>
    <mergeCell ref="C2:I2"/>
    <mergeCell ref="C3:I3"/>
    <mergeCell ref="C4:I7"/>
    <mergeCell ref="D79:H79"/>
    <mergeCell ref="D80:H80"/>
    <mergeCell ref="D81:H81"/>
    <mergeCell ref="D15:H15"/>
    <mergeCell ref="D16:H16"/>
    <mergeCell ref="D17:H17"/>
    <mergeCell ref="D18:H18"/>
    <mergeCell ref="D22:H22"/>
    <mergeCell ref="D23:H23"/>
    <mergeCell ref="D24:H24"/>
    <mergeCell ref="D84:H84"/>
    <mergeCell ref="D85:H85"/>
    <mergeCell ref="D82:H82"/>
    <mergeCell ref="D83:H83"/>
    <mergeCell ref="D86:H86"/>
    <mergeCell ref="D87:H87"/>
    <mergeCell ref="D88:H88"/>
    <mergeCell ref="D89:H89"/>
    <mergeCell ref="D90:H90"/>
    <mergeCell ref="D91:H91"/>
    <mergeCell ref="D92:H92"/>
    <mergeCell ref="D93:H93"/>
    <mergeCell ref="D94:H94"/>
    <mergeCell ref="D95:H95"/>
    <mergeCell ref="D96:H96"/>
    <mergeCell ref="D97:H97"/>
    <mergeCell ref="D98:H98"/>
    <mergeCell ref="D99:H99"/>
    <mergeCell ref="D100:H100"/>
    <mergeCell ref="D101:H101"/>
    <mergeCell ref="D102:H102"/>
    <mergeCell ref="D103:H103"/>
    <mergeCell ref="D104:H104"/>
    <mergeCell ref="D105:H105"/>
    <mergeCell ref="D106:H106"/>
    <mergeCell ref="D107:H107"/>
    <mergeCell ref="D108:H108"/>
    <mergeCell ref="D109:H109"/>
    <mergeCell ref="D110:H110"/>
    <mergeCell ref="D111:H111"/>
    <mergeCell ref="D112:H112"/>
    <mergeCell ref="D113:H113"/>
    <mergeCell ref="D114:H114"/>
    <mergeCell ref="D115:H115"/>
    <mergeCell ref="D116:H116"/>
    <mergeCell ref="D117:H117"/>
    <mergeCell ref="D118:H118"/>
    <mergeCell ref="D119:H119"/>
    <mergeCell ref="D120:H120"/>
    <mergeCell ref="D121:H121"/>
    <mergeCell ref="D122:H122"/>
    <mergeCell ref="D123:H123"/>
    <mergeCell ref="D124:H124"/>
    <mergeCell ref="D125:H125"/>
    <mergeCell ref="D126:H126"/>
    <mergeCell ref="D127:H127"/>
    <mergeCell ref="D128:H128"/>
    <mergeCell ref="D129:H129"/>
    <mergeCell ref="D130:H130"/>
    <mergeCell ref="D131:H131"/>
    <mergeCell ref="D132:H132"/>
    <mergeCell ref="D133:H133"/>
    <mergeCell ref="D134:H134"/>
    <mergeCell ref="D135:H135"/>
    <mergeCell ref="D136:H136"/>
    <mergeCell ref="D137:H137"/>
    <mergeCell ref="D138:H138"/>
    <mergeCell ref="D139:H139"/>
    <mergeCell ref="D140:H140"/>
    <mergeCell ref="D141:H141"/>
    <mergeCell ref="D142:H142"/>
    <mergeCell ref="D143:H143"/>
    <mergeCell ref="D144:H144"/>
    <mergeCell ref="D145:H145"/>
    <mergeCell ref="D146:H146"/>
    <mergeCell ref="D147:H147"/>
    <mergeCell ref="D148:H148"/>
    <mergeCell ref="D149:H149"/>
    <mergeCell ref="D150:H150"/>
    <mergeCell ref="D151:H151"/>
    <mergeCell ref="D152:H152"/>
    <mergeCell ref="D153:H153"/>
    <mergeCell ref="D154:H154"/>
    <mergeCell ref="D155:H155"/>
    <mergeCell ref="D156:H156"/>
    <mergeCell ref="D157:H157"/>
    <mergeCell ref="D158:H158"/>
    <mergeCell ref="D159:H159"/>
    <mergeCell ref="D160:H160"/>
    <mergeCell ref="D161:H161"/>
    <mergeCell ref="D162:H162"/>
    <mergeCell ref="D163:H163"/>
    <mergeCell ref="D164:H164"/>
    <mergeCell ref="D165:H165"/>
    <mergeCell ref="D166:H166"/>
    <mergeCell ref="D167:H167"/>
    <mergeCell ref="D168:H168"/>
    <mergeCell ref="D169:H169"/>
    <mergeCell ref="D170:H170"/>
    <mergeCell ref="D171:H171"/>
    <mergeCell ref="D172:H172"/>
    <mergeCell ref="D173:H173"/>
    <mergeCell ref="D174:H174"/>
    <mergeCell ref="D175:H175"/>
    <mergeCell ref="D176:H176"/>
    <mergeCell ref="D177:H177"/>
    <mergeCell ref="D178:H178"/>
    <mergeCell ref="D179:H179"/>
    <mergeCell ref="D180:H180"/>
    <mergeCell ref="D181:H181"/>
    <mergeCell ref="D182:H182"/>
    <mergeCell ref="D183:H183"/>
    <mergeCell ref="D184:H184"/>
    <mergeCell ref="D185:H185"/>
    <mergeCell ref="D186:H186"/>
    <mergeCell ref="D187:H187"/>
    <mergeCell ref="D188:H188"/>
    <mergeCell ref="D189:H189"/>
    <mergeCell ref="D190:H190"/>
    <mergeCell ref="D191:H191"/>
    <mergeCell ref="D192:H192"/>
    <mergeCell ref="D193:H193"/>
    <mergeCell ref="D194:H194"/>
    <mergeCell ref="D195:H195"/>
    <mergeCell ref="D196:H196"/>
    <mergeCell ref="D197:H197"/>
    <mergeCell ref="D198:H198"/>
    <mergeCell ref="D199:H199"/>
    <mergeCell ref="D200:H200"/>
    <mergeCell ref="D201:H201"/>
    <mergeCell ref="D202:H202"/>
    <mergeCell ref="D203:H203"/>
    <mergeCell ref="D204:H204"/>
    <mergeCell ref="D205:H205"/>
    <mergeCell ref="D206:H206"/>
    <mergeCell ref="D207:H207"/>
    <mergeCell ref="D208:H208"/>
    <mergeCell ref="D209:H209"/>
    <mergeCell ref="D210:H210"/>
    <mergeCell ref="D211:H211"/>
    <mergeCell ref="D212:H212"/>
    <mergeCell ref="D213:H213"/>
    <mergeCell ref="D214:H214"/>
    <mergeCell ref="D215:H215"/>
    <mergeCell ref="D216:H216"/>
    <mergeCell ref="D217:H217"/>
    <mergeCell ref="D218:H218"/>
    <mergeCell ref="D219:H219"/>
    <mergeCell ref="D220:H220"/>
    <mergeCell ref="D221:H221"/>
    <mergeCell ref="D222:H222"/>
    <mergeCell ref="D223:H223"/>
    <mergeCell ref="D224:H224"/>
    <mergeCell ref="D225:H225"/>
    <mergeCell ref="D226:H226"/>
    <mergeCell ref="D227:H227"/>
    <mergeCell ref="D228:H228"/>
    <mergeCell ref="D229:H229"/>
    <mergeCell ref="D230:H230"/>
    <mergeCell ref="D231:H231"/>
    <mergeCell ref="D232:H232"/>
    <mergeCell ref="D233:H233"/>
    <mergeCell ref="D234:H234"/>
    <mergeCell ref="D235:H235"/>
    <mergeCell ref="D236:H236"/>
    <mergeCell ref="D237:H237"/>
    <mergeCell ref="D238:H238"/>
    <mergeCell ref="D239:H239"/>
    <mergeCell ref="D240:H240"/>
    <mergeCell ref="D241:H241"/>
    <mergeCell ref="D242:H242"/>
    <mergeCell ref="D243:H243"/>
    <mergeCell ref="D244:H244"/>
    <mergeCell ref="D245:H245"/>
    <mergeCell ref="D246:H246"/>
    <mergeCell ref="D247:H247"/>
    <mergeCell ref="D248:H248"/>
    <mergeCell ref="D249:H249"/>
    <mergeCell ref="D250:H250"/>
    <mergeCell ref="D251:H251"/>
    <mergeCell ref="D252:H252"/>
    <mergeCell ref="D253:H253"/>
    <mergeCell ref="D254:H254"/>
    <mergeCell ref="D255:H255"/>
    <mergeCell ref="D256:H256"/>
    <mergeCell ref="D257:H257"/>
    <mergeCell ref="D258:H258"/>
    <mergeCell ref="D259:H259"/>
    <mergeCell ref="D260:H260"/>
    <mergeCell ref="D261:H261"/>
    <mergeCell ref="D262:H262"/>
    <mergeCell ref="D263:H263"/>
    <mergeCell ref="D264:H264"/>
    <mergeCell ref="D265:H265"/>
    <mergeCell ref="D266:H266"/>
    <mergeCell ref="D267:H267"/>
    <mergeCell ref="D268:H268"/>
    <mergeCell ref="D269:H269"/>
    <mergeCell ref="D270:H270"/>
    <mergeCell ref="D271:H271"/>
    <mergeCell ref="D272:H272"/>
    <mergeCell ref="D273:H273"/>
    <mergeCell ref="D274:H274"/>
    <mergeCell ref="D275:H275"/>
    <mergeCell ref="D276:H276"/>
    <mergeCell ref="D277:H277"/>
    <mergeCell ref="D278:H278"/>
    <mergeCell ref="D279:H279"/>
    <mergeCell ref="D280:H280"/>
    <mergeCell ref="D281:H281"/>
    <mergeCell ref="D282:H282"/>
    <mergeCell ref="D283:H283"/>
    <mergeCell ref="D284:H284"/>
    <mergeCell ref="D285:H285"/>
    <mergeCell ref="D286:H286"/>
    <mergeCell ref="D287:H287"/>
    <mergeCell ref="D288:H288"/>
    <mergeCell ref="D289:H289"/>
    <mergeCell ref="D290:H290"/>
    <mergeCell ref="D291:H291"/>
    <mergeCell ref="D292:H292"/>
    <mergeCell ref="D293:H293"/>
    <mergeCell ref="D294:H294"/>
    <mergeCell ref="D295:H295"/>
    <mergeCell ref="D296:H296"/>
    <mergeCell ref="D297:H297"/>
    <mergeCell ref="D298:H298"/>
    <mergeCell ref="D299:H299"/>
    <mergeCell ref="D300:H300"/>
    <mergeCell ref="D301:H301"/>
    <mergeCell ref="D302:H302"/>
    <mergeCell ref="D303:H303"/>
    <mergeCell ref="D304:H304"/>
    <mergeCell ref="D305:H305"/>
    <mergeCell ref="D306:H306"/>
    <mergeCell ref="D307:H307"/>
    <mergeCell ref="D308:H308"/>
    <mergeCell ref="D309:H309"/>
    <mergeCell ref="D310:H310"/>
    <mergeCell ref="D311:H311"/>
    <mergeCell ref="D312:H312"/>
    <mergeCell ref="D313:H313"/>
    <mergeCell ref="D314:H314"/>
    <mergeCell ref="D315:H315"/>
    <mergeCell ref="D316:H316"/>
    <mergeCell ref="D317:H317"/>
    <mergeCell ref="D318:H318"/>
    <mergeCell ref="D319:H319"/>
    <mergeCell ref="D320:H320"/>
    <mergeCell ref="D321:H321"/>
    <mergeCell ref="D322:H322"/>
    <mergeCell ref="D323:H323"/>
    <mergeCell ref="D324:H324"/>
    <mergeCell ref="D325:H325"/>
    <mergeCell ref="D326:H326"/>
    <mergeCell ref="D327:H327"/>
    <mergeCell ref="D328:H328"/>
    <mergeCell ref="D329:H329"/>
    <mergeCell ref="D330:H330"/>
    <mergeCell ref="D331:H331"/>
    <mergeCell ref="D332:H332"/>
    <mergeCell ref="D333:H333"/>
    <mergeCell ref="D334:H334"/>
    <mergeCell ref="D335:H335"/>
    <mergeCell ref="D336:H336"/>
    <mergeCell ref="D337:H337"/>
    <mergeCell ref="D338:H338"/>
    <mergeCell ref="D339:H339"/>
    <mergeCell ref="D340:H340"/>
    <mergeCell ref="D341:H341"/>
    <mergeCell ref="D342:H342"/>
    <mergeCell ref="D343:H343"/>
    <mergeCell ref="D344:H344"/>
    <mergeCell ref="D345:H345"/>
    <mergeCell ref="D346:H346"/>
    <mergeCell ref="D347:H347"/>
    <mergeCell ref="D348:H348"/>
    <mergeCell ref="D349:H349"/>
    <mergeCell ref="D350:H350"/>
    <mergeCell ref="D351:H351"/>
    <mergeCell ref="D352:H352"/>
    <mergeCell ref="D353:H353"/>
    <mergeCell ref="D354:H354"/>
    <mergeCell ref="D355:H355"/>
    <mergeCell ref="D356:H356"/>
    <mergeCell ref="D357:H357"/>
    <mergeCell ref="D358:H358"/>
    <mergeCell ref="D359:H359"/>
    <mergeCell ref="D360:H360"/>
    <mergeCell ref="D361:H361"/>
    <mergeCell ref="D362:H362"/>
    <mergeCell ref="D363:H363"/>
    <mergeCell ref="D364:H364"/>
    <mergeCell ref="D365:H365"/>
    <mergeCell ref="D366:H366"/>
    <mergeCell ref="D367:H367"/>
    <mergeCell ref="D368:H368"/>
    <mergeCell ref="D369:H369"/>
    <mergeCell ref="D370:H370"/>
    <mergeCell ref="D371:H371"/>
    <mergeCell ref="D372:H372"/>
    <mergeCell ref="D373:H373"/>
    <mergeCell ref="D374:H374"/>
    <mergeCell ref="D375:H375"/>
    <mergeCell ref="D376:H376"/>
    <mergeCell ref="D377:H377"/>
    <mergeCell ref="D378:H378"/>
    <mergeCell ref="D379:H379"/>
    <mergeCell ref="D380:H380"/>
    <mergeCell ref="D381:H381"/>
    <mergeCell ref="D382:H382"/>
    <mergeCell ref="D383:H383"/>
    <mergeCell ref="D384:H384"/>
    <mergeCell ref="D385:H385"/>
    <mergeCell ref="D386:H386"/>
    <mergeCell ref="D387:H387"/>
    <mergeCell ref="D388:H388"/>
    <mergeCell ref="D389:H389"/>
    <mergeCell ref="D390:H390"/>
    <mergeCell ref="D391:H391"/>
    <mergeCell ref="D392:H392"/>
    <mergeCell ref="D393:H393"/>
    <mergeCell ref="D394:H394"/>
    <mergeCell ref="D395:H395"/>
    <mergeCell ref="D396:H396"/>
    <mergeCell ref="D397:H397"/>
    <mergeCell ref="D398:H398"/>
    <mergeCell ref="D399:H399"/>
    <mergeCell ref="D400:H400"/>
    <mergeCell ref="D401:H401"/>
    <mergeCell ref="D402:H402"/>
    <mergeCell ref="D403:H403"/>
    <mergeCell ref="D404:H404"/>
    <mergeCell ref="D405:H405"/>
    <mergeCell ref="D406:H406"/>
    <mergeCell ref="D407:H407"/>
    <mergeCell ref="D408:H408"/>
    <mergeCell ref="D409:H409"/>
    <mergeCell ref="D410:H410"/>
    <mergeCell ref="D411:H411"/>
    <mergeCell ref="D412:H412"/>
    <mergeCell ref="D413:H413"/>
    <mergeCell ref="D414:H414"/>
    <mergeCell ref="D415:H415"/>
    <mergeCell ref="D416:H416"/>
    <mergeCell ref="D417:H417"/>
    <mergeCell ref="D418:H418"/>
    <mergeCell ref="D419:H419"/>
    <mergeCell ref="D420:H420"/>
    <mergeCell ref="D421:H421"/>
    <mergeCell ref="D422:H422"/>
    <mergeCell ref="D423:H423"/>
    <mergeCell ref="D424:H424"/>
    <mergeCell ref="D425:H425"/>
    <mergeCell ref="D426:H426"/>
    <mergeCell ref="D427:H427"/>
    <mergeCell ref="D428:H428"/>
    <mergeCell ref="D429:H429"/>
    <mergeCell ref="D430:H430"/>
    <mergeCell ref="D431:H431"/>
    <mergeCell ref="D432:H432"/>
    <mergeCell ref="D433:H433"/>
    <mergeCell ref="D434:H434"/>
    <mergeCell ref="D435:H435"/>
    <mergeCell ref="D436:H436"/>
    <mergeCell ref="D437:H437"/>
    <mergeCell ref="D438:H438"/>
    <mergeCell ref="D439:H439"/>
    <mergeCell ref="D440:H440"/>
    <mergeCell ref="D441:H441"/>
    <mergeCell ref="D442:H442"/>
    <mergeCell ref="D443:H443"/>
    <mergeCell ref="D444:H444"/>
    <mergeCell ref="D445:H445"/>
    <mergeCell ref="D446:H446"/>
    <mergeCell ref="D447:H447"/>
    <mergeCell ref="D448:H448"/>
    <mergeCell ref="D449:H449"/>
    <mergeCell ref="D450:H450"/>
    <mergeCell ref="D451:H451"/>
    <mergeCell ref="D452:H452"/>
    <mergeCell ref="D453:H453"/>
    <mergeCell ref="D454:H454"/>
    <mergeCell ref="D455:H455"/>
    <mergeCell ref="D456:H456"/>
    <mergeCell ref="D457:H457"/>
    <mergeCell ref="D458:H458"/>
    <mergeCell ref="D459:H459"/>
    <mergeCell ref="D460:H460"/>
    <mergeCell ref="D461:H461"/>
    <mergeCell ref="D462:H462"/>
    <mergeCell ref="D463:H463"/>
    <mergeCell ref="D464:H464"/>
    <mergeCell ref="D465:H465"/>
    <mergeCell ref="D466:H466"/>
    <mergeCell ref="D467:H467"/>
    <mergeCell ref="D468:H468"/>
    <mergeCell ref="D469:H469"/>
    <mergeCell ref="D470:H470"/>
    <mergeCell ref="D471:H471"/>
    <mergeCell ref="D472:H472"/>
    <mergeCell ref="D473:H473"/>
    <mergeCell ref="D474:H474"/>
    <mergeCell ref="D475:H475"/>
    <mergeCell ref="D476:H476"/>
    <mergeCell ref="D477:H477"/>
    <mergeCell ref="D478:H478"/>
    <mergeCell ref="D479:H479"/>
    <mergeCell ref="D480:H480"/>
    <mergeCell ref="D481:H481"/>
    <mergeCell ref="D482:H482"/>
    <mergeCell ref="D483:H483"/>
    <mergeCell ref="D484:H484"/>
    <mergeCell ref="D485:H485"/>
    <mergeCell ref="D486:H486"/>
    <mergeCell ref="D487:H487"/>
    <mergeCell ref="D488:H488"/>
    <mergeCell ref="D489:H489"/>
    <mergeCell ref="D490:H490"/>
    <mergeCell ref="D491:H491"/>
    <mergeCell ref="D492:H492"/>
    <mergeCell ref="D493:H493"/>
    <mergeCell ref="D494:H494"/>
    <mergeCell ref="D495:H495"/>
    <mergeCell ref="D496:H496"/>
    <mergeCell ref="D497:H497"/>
    <mergeCell ref="D498:H498"/>
    <mergeCell ref="D499:H499"/>
    <mergeCell ref="D500:H500"/>
    <mergeCell ref="D501:H501"/>
    <mergeCell ref="D502:H502"/>
    <mergeCell ref="D503:H503"/>
    <mergeCell ref="D504:H504"/>
    <mergeCell ref="D505:H505"/>
    <mergeCell ref="D506:H506"/>
    <mergeCell ref="D507:H507"/>
    <mergeCell ref="D508:H508"/>
    <mergeCell ref="D509:H509"/>
    <mergeCell ref="D510:H510"/>
    <mergeCell ref="D511:H511"/>
    <mergeCell ref="D512:H512"/>
    <mergeCell ref="D513:H513"/>
    <mergeCell ref="D514:H514"/>
    <mergeCell ref="D515:H515"/>
    <mergeCell ref="D516:H516"/>
    <mergeCell ref="D517:H517"/>
    <mergeCell ref="D518:H518"/>
    <mergeCell ref="D519:H519"/>
    <mergeCell ref="D520:H520"/>
    <mergeCell ref="D521:H521"/>
    <mergeCell ref="D522:H522"/>
    <mergeCell ref="D523:H523"/>
    <mergeCell ref="D524:H524"/>
    <mergeCell ref="D525:H525"/>
    <mergeCell ref="D526:H526"/>
    <mergeCell ref="D527:H527"/>
    <mergeCell ref="D528:H528"/>
    <mergeCell ref="D529:H529"/>
    <mergeCell ref="D530:H530"/>
    <mergeCell ref="D531:H531"/>
    <mergeCell ref="D532:H532"/>
    <mergeCell ref="D533:H533"/>
    <mergeCell ref="D534:H534"/>
    <mergeCell ref="D535:H535"/>
    <mergeCell ref="D536:H536"/>
    <mergeCell ref="D537:H537"/>
    <mergeCell ref="D538:H538"/>
    <mergeCell ref="D539:H539"/>
    <mergeCell ref="D540:H540"/>
    <mergeCell ref="D541:H541"/>
    <mergeCell ref="D542:H542"/>
    <mergeCell ref="D543:H543"/>
    <mergeCell ref="D544:H544"/>
    <mergeCell ref="D545:H545"/>
    <mergeCell ref="D546:H546"/>
    <mergeCell ref="D547:H547"/>
    <mergeCell ref="D548:H548"/>
    <mergeCell ref="D549:H549"/>
    <mergeCell ref="D550:H550"/>
    <mergeCell ref="D551:H551"/>
    <mergeCell ref="D552:H552"/>
    <mergeCell ref="D553:H553"/>
    <mergeCell ref="D554:H554"/>
    <mergeCell ref="D555:H555"/>
    <mergeCell ref="D556:H556"/>
    <mergeCell ref="D557:H557"/>
    <mergeCell ref="D558:H558"/>
    <mergeCell ref="D559:H559"/>
    <mergeCell ref="D560:H560"/>
    <mergeCell ref="D561:H561"/>
    <mergeCell ref="D562:H562"/>
    <mergeCell ref="D563:H563"/>
    <mergeCell ref="D564:H564"/>
    <mergeCell ref="D565:H565"/>
    <mergeCell ref="D566:H566"/>
    <mergeCell ref="D567:H567"/>
    <mergeCell ref="D568:H568"/>
    <mergeCell ref="D569:H569"/>
    <mergeCell ref="D570:H570"/>
    <mergeCell ref="D571:H571"/>
    <mergeCell ref="D572:H572"/>
    <mergeCell ref="D573:H573"/>
    <mergeCell ref="D574:H574"/>
    <mergeCell ref="D575:H575"/>
    <mergeCell ref="D576:H576"/>
    <mergeCell ref="D577:H577"/>
    <mergeCell ref="D578:H578"/>
    <mergeCell ref="D579:H579"/>
    <mergeCell ref="D580:H580"/>
    <mergeCell ref="D581:H581"/>
    <mergeCell ref="D582:H582"/>
    <mergeCell ref="D583:H583"/>
    <mergeCell ref="D584:H584"/>
    <mergeCell ref="D585:H585"/>
    <mergeCell ref="D586:H586"/>
    <mergeCell ref="D587:H587"/>
    <mergeCell ref="D588:H588"/>
    <mergeCell ref="D589:H589"/>
    <mergeCell ref="D590:H590"/>
    <mergeCell ref="D591:H591"/>
    <mergeCell ref="D592:H592"/>
    <mergeCell ref="D593:H593"/>
    <mergeCell ref="D594:H594"/>
    <mergeCell ref="D595:H595"/>
    <mergeCell ref="D596:H596"/>
    <mergeCell ref="D597:H597"/>
    <mergeCell ref="D598:H598"/>
    <mergeCell ref="D599:H599"/>
    <mergeCell ref="D600:H600"/>
    <mergeCell ref="D601:H601"/>
    <mergeCell ref="D602:H602"/>
    <mergeCell ref="D603:H603"/>
    <mergeCell ref="D604:H604"/>
    <mergeCell ref="D605:H605"/>
    <mergeCell ref="D606:H606"/>
    <mergeCell ref="D607:H607"/>
    <mergeCell ref="D608:H608"/>
    <mergeCell ref="D609:H609"/>
    <mergeCell ref="D610:H610"/>
    <mergeCell ref="D611:H611"/>
    <mergeCell ref="D612:H612"/>
    <mergeCell ref="D613:H613"/>
    <mergeCell ref="D614:H614"/>
    <mergeCell ref="D615:H615"/>
    <mergeCell ref="D616:H616"/>
    <mergeCell ref="D617:H617"/>
    <mergeCell ref="D618:H618"/>
    <mergeCell ref="D619:H619"/>
    <mergeCell ref="D620:H620"/>
    <mergeCell ref="D621:H621"/>
    <mergeCell ref="D622:H622"/>
    <mergeCell ref="D623:H623"/>
    <mergeCell ref="D624:H624"/>
    <mergeCell ref="D625:H625"/>
    <mergeCell ref="D626:H626"/>
    <mergeCell ref="D627:H627"/>
    <mergeCell ref="D628:H628"/>
    <mergeCell ref="D629:H629"/>
    <mergeCell ref="D630:H630"/>
    <mergeCell ref="D631:H631"/>
    <mergeCell ref="D632:H632"/>
    <mergeCell ref="D633:H633"/>
    <mergeCell ref="D634:H634"/>
    <mergeCell ref="D635:H635"/>
    <mergeCell ref="D636:H636"/>
    <mergeCell ref="D637:H637"/>
    <mergeCell ref="D638:H638"/>
    <mergeCell ref="D639:H639"/>
    <mergeCell ref="D640:H640"/>
    <mergeCell ref="D641:H641"/>
    <mergeCell ref="D642:H642"/>
    <mergeCell ref="D643:H643"/>
    <mergeCell ref="D644:H644"/>
    <mergeCell ref="D645:H645"/>
    <mergeCell ref="D646:H646"/>
    <mergeCell ref="D647:H647"/>
    <mergeCell ref="D648:H648"/>
    <mergeCell ref="D649:H649"/>
    <mergeCell ref="D650:H650"/>
    <mergeCell ref="D651:H651"/>
    <mergeCell ref="D652:H652"/>
    <mergeCell ref="D653:H653"/>
    <mergeCell ref="D654:H654"/>
    <mergeCell ref="D655:H655"/>
    <mergeCell ref="D656:H656"/>
    <mergeCell ref="D657:H657"/>
    <mergeCell ref="D658:H658"/>
    <mergeCell ref="D659:H659"/>
    <mergeCell ref="D660:H660"/>
    <mergeCell ref="D661:H661"/>
    <mergeCell ref="D662:H662"/>
    <mergeCell ref="D663:H663"/>
    <mergeCell ref="D664:H664"/>
    <mergeCell ref="D665:H665"/>
    <mergeCell ref="D666:H666"/>
    <mergeCell ref="D667:H667"/>
    <mergeCell ref="D668:H668"/>
    <mergeCell ref="D669:H669"/>
    <mergeCell ref="D670:H670"/>
    <mergeCell ref="D671:H671"/>
    <mergeCell ref="D672:H672"/>
    <mergeCell ref="D673:H673"/>
    <mergeCell ref="D674:H674"/>
    <mergeCell ref="D675:H675"/>
    <mergeCell ref="D676:H676"/>
    <mergeCell ref="D677:H677"/>
    <mergeCell ref="D678:H678"/>
    <mergeCell ref="D679:H679"/>
    <mergeCell ref="D680:H680"/>
    <mergeCell ref="D681:H681"/>
    <mergeCell ref="D682:H682"/>
    <mergeCell ref="D683:H683"/>
    <mergeCell ref="D684:H684"/>
    <mergeCell ref="D685:H685"/>
    <mergeCell ref="D686:H686"/>
    <mergeCell ref="D687:H687"/>
    <mergeCell ref="D688:H688"/>
    <mergeCell ref="D689:H689"/>
    <mergeCell ref="D690:H690"/>
    <mergeCell ref="D691:H691"/>
    <mergeCell ref="D692:H692"/>
    <mergeCell ref="D693:H693"/>
    <mergeCell ref="D694:H694"/>
    <mergeCell ref="D695:H695"/>
    <mergeCell ref="D696:H696"/>
    <mergeCell ref="D697:H697"/>
    <mergeCell ref="D698:H698"/>
    <mergeCell ref="D699:H699"/>
    <mergeCell ref="D700:H700"/>
    <mergeCell ref="D701:H701"/>
    <mergeCell ref="D702:H702"/>
    <mergeCell ref="D703:H703"/>
    <mergeCell ref="D704:H704"/>
    <mergeCell ref="D705:H705"/>
    <mergeCell ref="D706:H706"/>
    <mergeCell ref="D707:H707"/>
    <mergeCell ref="D708:H708"/>
    <mergeCell ref="D709:H709"/>
    <mergeCell ref="D710:H710"/>
    <mergeCell ref="D711:H711"/>
    <mergeCell ref="D712:H712"/>
    <mergeCell ref="D713:H713"/>
    <mergeCell ref="D714:H714"/>
    <mergeCell ref="D715:H715"/>
    <mergeCell ref="D716:H716"/>
    <mergeCell ref="D717:H717"/>
    <mergeCell ref="D718:H718"/>
    <mergeCell ref="D719:H719"/>
    <mergeCell ref="D720:H720"/>
    <mergeCell ref="D721:H721"/>
    <mergeCell ref="D722:H722"/>
    <mergeCell ref="D723:H723"/>
    <mergeCell ref="D724:H724"/>
    <mergeCell ref="D725:H725"/>
    <mergeCell ref="D726:H726"/>
    <mergeCell ref="D727:H727"/>
    <mergeCell ref="D728:H728"/>
    <mergeCell ref="D729:H729"/>
    <mergeCell ref="D730:H730"/>
    <mergeCell ref="D731:H731"/>
    <mergeCell ref="D732:H732"/>
    <mergeCell ref="D733:H733"/>
    <mergeCell ref="D734:H734"/>
    <mergeCell ref="D735:H735"/>
    <mergeCell ref="D736:H736"/>
    <mergeCell ref="D737:H737"/>
    <mergeCell ref="D738:H738"/>
    <mergeCell ref="D739:H739"/>
    <mergeCell ref="D740:H740"/>
    <mergeCell ref="D741:H741"/>
    <mergeCell ref="D742:H742"/>
    <mergeCell ref="D743:H743"/>
    <mergeCell ref="D744:H744"/>
    <mergeCell ref="D745:H745"/>
    <mergeCell ref="D746:H746"/>
    <mergeCell ref="D747:H747"/>
    <mergeCell ref="D748:H748"/>
    <mergeCell ref="D749:H749"/>
    <mergeCell ref="D750:H750"/>
    <mergeCell ref="D751:H751"/>
    <mergeCell ref="D752:H752"/>
    <mergeCell ref="D753:H753"/>
    <mergeCell ref="D754:H754"/>
    <mergeCell ref="D755:H755"/>
    <mergeCell ref="D756:H756"/>
    <mergeCell ref="D757:H757"/>
    <mergeCell ref="D758:H758"/>
    <mergeCell ref="D759:H759"/>
    <mergeCell ref="D760:H760"/>
    <mergeCell ref="D761:H761"/>
    <mergeCell ref="D762:H762"/>
    <mergeCell ref="D763:H763"/>
    <mergeCell ref="D764:H764"/>
    <mergeCell ref="D765:H765"/>
    <mergeCell ref="D766:H766"/>
    <mergeCell ref="D767:H767"/>
    <mergeCell ref="D768:H768"/>
    <mergeCell ref="D769:H769"/>
    <mergeCell ref="D770:H770"/>
    <mergeCell ref="D771:H771"/>
    <mergeCell ref="D772:H772"/>
    <mergeCell ref="D773:H773"/>
    <mergeCell ref="D774:H774"/>
    <mergeCell ref="D775:H775"/>
    <mergeCell ref="D776:H776"/>
    <mergeCell ref="D777:H777"/>
    <mergeCell ref="D778:H778"/>
    <mergeCell ref="D779:H779"/>
    <mergeCell ref="D780:H780"/>
    <mergeCell ref="D781:H781"/>
    <mergeCell ref="D782:H782"/>
    <mergeCell ref="D783:H783"/>
    <mergeCell ref="D784:H784"/>
    <mergeCell ref="D785:H785"/>
    <mergeCell ref="D786:H786"/>
    <mergeCell ref="D787:H787"/>
    <mergeCell ref="D788:H788"/>
    <mergeCell ref="D789:H789"/>
    <mergeCell ref="D790:H790"/>
    <mergeCell ref="D791:H791"/>
    <mergeCell ref="D792:H792"/>
    <mergeCell ref="D793:H793"/>
    <mergeCell ref="D794:H794"/>
    <mergeCell ref="D795:H795"/>
    <mergeCell ref="D796:H796"/>
    <mergeCell ref="D797:H797"/>
    <mergeCell ref="D798:H798"/>
    <mergeCell ref="D799:H799"/>
    <mergeCell ref="D800:H800"/>
    <mergeCell ref="D801:H801"/>
    <mergeCell ref="D802:H802"/>
    <mergeCell ref="D803:H803"/>
    <mergeCell ref="D804:H804"/>
    <mergeCell ref="D805:H805"/>
    <mergeCell ref="D806:H806"/>
    <mergeCell ref="D807:H807"/>
    <mergeCell ref="D808:H808"/>
    <mergeCell ref="D809:H809"/>
    <mergeCell ref="D810:H810"/>
    <mergeCell ref="D811:H811"/>
    <mergeCell ref="D812:H812"/>
    <mergeCell ref="D813:H813"/>
    <mergeCell ref="D814:H814"/>
    <mergeCell ref="D815:H815"/>
    <mergeCell ref="D816:H816"/>
    <mergeCell ref="D817:H817"/>
    <mergeCell ref="D818:H818"/>
    <mergeCell ref="D819:H819"/>
    <mergeCell ref="D820:H820"/>
    <mergeCell ref="D821:H821"/>
    <mergeCell ref="D822:H822"/>
    <mergeCell ref="D823:H823"/>
    <mergeCell ref="D824:H824"/>
    <mergeCell ref="D825:H825"/>
    <mergeCell ref="D826:H826"/>
    <mergeCell ref="D827:H827"/>
    <mergeCell ref="D828:H828"/>
    <mergeCell ref="D829:H829"/>
    <mergeCell ref="D830:H830"/>
    <mergeCell ref="D831:H831"/>
    <mergeCell ref="D832:H832"/>
    <mergeCell ref="D833:H833"/>
    <mergeCell ref="D834:H834"/>
    <mergeCell ref="D835:H835"/>
    <mergeCell ref="D836:H836"/>
    <mergeCell ref="D837:H837"/>
    <mergeCell ref="D838:H838"/>
    <mergeCell ref="D839:H839"/>
    <mergeCell ref="D840:H840"/>
    <mergeCell ref="D841:H841"/>
    <mergeCell ref="D842:H842"/>
    <mergeCell ref="D843:H843"/>
    <mergeCell ref="D844:H844"/>
    <mergeCell ref="D845:H845"/>
    <mergeCell ref="D846:H846"/>
    <mergeCell ref="D847:H847"/>
    <mergeCell ref="D848:H848"/>
    <mergeCell ref="D849:H849"/>
    <mergeCell ref="D850:H850"/>
    <mergeCell ref="D851:H851"/>
    <mergeCell ref="D852:H852"/>
    <mergeCell ref="D853:H853"/>
    <mergeCell ref="D854:H854"/>
    <mergeCell ref="D855:H855"/>
    <mergeCell ref="D856:H856"/>
    <mergeCell ref="D857:H857"/>
    <mergeCell ref="D858:H858"/>
    <mergeCell ref="D859:H859"/>
    <mergeCell ref="D860:H860"/>
    <mergeCell ref="D861:H861"/>
    <mergeCell ref="D862:H862"/>
    <mergeCell ref="D863:H863"/>
    <mergeCell ref="D864:H864"/>
    <mergeCell ref="D865:H865"/>
    <mergeCell ref="D866:H866"/>
    <mergeCell ref="D867:H867"/>
    <mergeCell ref="D868:H868"/>
    <mergeCell ref="D869:H869"/>
    <mergeCell ref="D870:H870"/>
    <mergeCell ref="D871:H871"/>
    <mergeCell ref="D872:H872"/>
    <mergeCell ref="D873:H873"/>
  </mergeCells>
  <printOptions/>
  <pageMargins left="0.75" right="0.75" top="1" bottom="1" header="0.5" footer="0.5"/>
  <pageSetup horizontalDpi="600" verticalDpi="600" orientation="portrait" r:id="rId2"/>
  <ignoredErrors>
    <ignoredError sqref="J3 J6" unlockedFormula="1"/>
  </ignoredErrors>
  <drawing r:id="rId1"/>
</worksheet>
</file>

<file path=xl/worksheets/sheet5.xml><?xml version="1.0" encoding="utf-8"?>
<worksheet xmlns="http://schemas.openxmlformats.org/spreadsheetml/2006/main" xmlns:r="http://schemas.openxmlformats.org/officeDocument/2006/relationships">
  <sheetPr codeName="Sheet5">
    <tabColor indexed="55"/>
  </sheetPr>
  <dimension ref="A1:K872"/>
  <sheetViews>
    <sheetView zoomScale="85" zoomScaleNormal="85" workbookViewId="0" topLeftCell="A1">
      <selection activeCell="C19" sqref="C19"/>
    </sheetView>
  </sheetViews>
  <sheetFormatPr defaultColWidth="9.140625" defaultRowHeight="12.75"/>
  <cols>
    <col min="1" max="1" width="12.140625" style="72" customWidth="1"/>
    <col min="2" max="2" width="11.28125" style="73" customWidth="1"/>
    <col min="3" max="3" width="52.140625" style="29" customWidth="1"/>
    <col min="4" max="8" width="3.57421875" style="0" customWidth="1"/>
    <col min="9" max="9" width="12.00390625" style="0" customWidth="1"/>
    <col min="10" max="10" width="52.8515625" style="28" customWidth="1"/>
  </cols>
  <sheetData>
    <row r="1" spans="1:10" ht="90.75" customHeight="1" thickBot="1">
      <c r="A1" s="164" t="s">
        <v>770</v>
      </c>
      <c r="B1" s="165"/>
      <c r="C1" s="165"/>
      <c r="D1" s="165"/>
      <c r="E1" s="165"/>
      <c r="F1" s="165"/>
      <c r="G1" s="165"/>
      <c r="H1" s="165"/>
      <c r="I1" s="165"/>
      <c r="J1"/>
    </row>
    <row r="2" spans="3:11" ht="26.25" customHeight="1">
      <c r="C2" s="199" t="s">
        <v>1578</v>
      </c>
      <c r="D2" s="194"/>
      <c r="E2" s="194"/>
      <c r="F2" s="194"/>
      <c r="G2" s="194"/>
      <c r="H2" s="194"/>
      <c r="I2" s="194"/>
      <c r="J2" s="125" t="s">
        <v>942</v>
      </c>
      <c r="K2" s="80"/>
    </row>
    <row r="3" spans="3:11" ht="20.25" customHeight="1">
      <c r="C3" s="200" t="s">
        <v>1136</v>
      </c>
      <c r="D3" s="194"/>
      <c r="E3" s="194"/>
      <c r="F3" s="194"/>
      <c r="G3" s="194"/>
      <c r="H3" s="194"/>
      <c r="I3" s="194"/>
      <c r="J3" s="196">
        <f>CDR!K3</f>
        <v>0</v>
      </c>
      <c r="K3" s="78"/>
    </row>
    <row r="4" spans="3:11" ht="20.25" customHeight="1" thickBot="1">
      <c r="C4" s="201"/>
      <c r="D4" s="202"/>
      <c r="E4" s="202"/>
      <c r="F4" s="202"/>
      <c r="G4" s="202"/>
      <c r="H4" s="202"/>
      <c r="I4" s="202"/>
      <c r="J4" s="197"/>
      <c r="K4" s="78"/>
    </row>
    <row r="5" spans="3:11" ht="20.25" customHeight="1">
      <c r="C5" s="192"/>
      <c r="D5" s="192"/>
      <c r="E5" s="192"/>
      <c r="F5" s="192"/>
      <c r="G5" s="192"/>
      <c r="H5" s="192"/>
      <c r="I5" s="192"/>
      <c r="J5" s="125" t="s">
        <v>943</v>
      </c>
      <c r="K5" s="80"/>
    </row>
    <row r="6" spans="3:11" ht="20.25" customHeight="1">
      <c r="C6" s="192"/>
      <c r="D6" s="192"/>
      <c r="E6" s="192"/>
      <c r="F6" s="192"/>
      <c r="G6" s="192"/>
      <c r="H6" s="192"/>
      <c r="I6" s="192"/>
      <c r="J6" s="198">
        <f>CDR!K6</f>
        <v>0</v>
      </c>
      <c r="K6" s="78"/>
    </row>
    <row r="7" spans="3:11" ht="20.25" customHeight="1" thickBot="1">
      <c r="C7" s="192"/>
      <c r="D7" s="192"/>
      <c r="E7" s="192"/>
      <c r="F7" s="192"/>
      <c r="G7" s="192"/>
      <c r="H7" s="192"/>
      <c r="I7" s="192"/>
      <c r="J7" s="197"/>
      <c r="K7" s="78"/>
    </row>
    <row r="8" spans="1:10" s="9" customFormat="1" ht="15" customHeight="1">
      <c r="A8" s="191"/>
      <c r="B8" s="192"/>
      <c r="C8" s="123"/>
      <c r="D8" s="193" t="s">
        <v>1274</v>
      </c>
      <c r="E8" s="194"/>
      <c r="F8" s="194"/>
      <c r="G8" s="194"/>
      <c r="H8" s="195"/>
      <c r="I8" s="124"/>
      <c r="J8" s="30"/>
    </row>
    <row r="9" spans="1:10" s="9" customFormat="1" ht="12.75" customHeight="1">
      <c r="A9" s="121"/>
      <c r="B9" s="74"/>
      <c r="C9" s="131"/>
      <c r="D9" s="132"/>
      <c r="E9" s="56"/>
      <c r="F9" s="56"/>
      <c r="G9" s="56"/>
      <c r="H9" s="133"/>
      <c r="I9" s="134" t="s">
        <v>1343</v>
      </c>
      <c r="J9" s="30"/>
    </row>
    <row r="10" spans="1:10" ht="18.75" customHeight="1">
      <c r="A10" s="94" t="s">
        <v>555</v>
      </c>
      <c r="B10" s="34" t="s">
        <v>1408</v>
      </c>
      <c r="C10" s="138" t="s">
        <v>405</v>
      </c>
      <c r="D10" s="3" t="s">
        <v>1621</v>
      </c>
      <c r="E10" s="4" t="s">
        <v>1622</v>
      </c>
      <c r="F10" s="5" t="s">
        <v>1623</v>
      </c>
      <c r="G10" s="33" t="s">
        <v>1624</v>
      </c>
      <c r="H10" s="7" t="s">
        <v>1625</v>
      </c>
      <c r="I10" s="40" t="s">
        <v>1620</v>
      </c>
      <c r="J10" s="41" t="s">
        <v>1342</v>
      </c>
    </row>
    <row r="11" spans="1:10" ht="12.75">
      <c r="A11" s="71"/>
      <c r="B11" s="69"/>
      <c r="C11" s="75"/>
      <c r="D11" s="203"/>
      <c r="E11" s="204"/>
      <c r="F11" s="204"/>
      <c r="G11" s="204"/>
      <c r="H11" s="205"/>
      <c r="I11" s="39"/>
      <c r="J11" s="42"/>
    </row>
    <row r="12" spans="1:10" ht="12.75">
      <c r="A12" s="71"/>
      <c r="B12" s="69"/>
      <c r="C12" s="75"/>
      <c r="D12" s="203"/>
      <c r="E12" s="204"/>
      <c r="F12" s="204"/>
      <c r="G12" s="204"/>
      <c r="H12" s="205"/>
      <c r="I12" s="39"/>
      <c r="J12" s="42"/>
    </row>
    <row r="13" spans="1:10" ht="12.75">
      <c r="A13" s="71"/>
      <c r="B13" s="69"/>
      <c r="C13" s="75"/>
      <c r="D13" s="203"/>
      <c r="E13" s="204"/>
      <c r="F13" s="204"/>
      <c r="G13" s="204"/>
      <c r="H13" s="205"/>
      <c r="I13" s="39"/>
      <c r="J13" s="42"/>
    </row>
    <row r="14" spans="1:10" ht="12.75">
      <c r="A14" s="71"/>
      <c r="B14" s="69"/>
      <c r="C14" s="75"/>
      <c r="D14" s="203"/>
      <c r="E14" s="204"/>
      <c r="F14" s="204"/>
      <c r="G14" s="204"/>
      <c r="H14" s="205"/>
      <c r="I14" s="39"/>
      <c r="J14" s="42"/>
    </row>
    <row r="15" spans="1:10" ht="12.75">
      <c r="A15" s="71"/>
      <c r="B15" s="69"/>
      <c r="C15" s="75"/>
      <c r="D15" s="203"/>
      <c r="E15" s="204"/>
      <c r="F15" s="204"/>
      <c r="G15" s="204"/>
      <c r="H15" s="205"/>
      <c r="I15" s="39"/>
      <c r="J15" s="42"/>
    </row>
    <row r="16" spans="1:10" ht="12.75">
      <c r="A16" s="71"/>
      <c r="B16" s="69"/>
      <c r="C16" s="75"/>
      <c r="D16" s="203"/>
      <c r="E16" s="204"/>
      <c r="F16" s="204"/>
      <c r="G16" s="204"/>
      <c r="H16" s="205"/>
      <c r="I16" s="39"/>
      <c r="J16" s="42"/>
    </row>
    <row r="17" spans="1:10" ht="12.75">
      <c r="A17" s="71"/>
      <c r="B17" s="69"/>
      <c r="C17" s="75"/>
      <c r="D17" s="203"/>
      <c r="E17" s="204"/>
      <c r="F17" s="204"/>
      <c r="G17" s="204"/>
      <c r="H17" s="205"/>
      <c r="I17" s="39"/>
      <c r="J17" s="42"/>
    </row>
    <row r="18" spans="1:10" ht="12.75">
      <c r="A18" s="71"/>
      <c r="B18" s="69"/>
      <c r="C18" s="75"/>
      <c r="D18" s="203"/>
      <c r="E18" s="204"/>
      <c r="F18" s="204"/>
      <c r="G18" s="204"/>
      <c r="H18" s="205"/>
      <c r="I18" s="39"/>
      <c r="J18" s="42"/>
    </row>
    <row r="19" spans="1:10" ht="12.75">
      <c r="A19" s="71"/>
      <c r="B19" s="69"/>
      <c r="C19" s="75"/>
      <c r="D19" s="203"/>
      <c r="E19" s="204"/>
      <c r="F19" s="204"/>
      <c r="G19" s="204"/>
      <c r="H19" s="205"/>
      <c r="I19" s="39"/>
      <c r="J19" s="42"/>
    </row>
    <row r="20" spans="1:10" ht="12.75">
      <c r="A20" s="71"/>
      <c r="B20" s="69"/>
      <c r="C20" s="75"/>
      <c r="D20" s="203"/>
      <c r="E20" s="204"/>
      <c r="F20" s="204"/>
      <c r="G20" s="204"/>
      <c r="H20" s="205"/>
      <c r="I20" s="39"/>
      <c r="J20" s="42"/>
    </row>
    <row r="21" spans="1:10" ht="12.75">
      <c r="A21" s="71"/>
      <c r="B21" s="69"/>
      <c r="C21" s="75"/>
      <c r="D21" s="203"/>
      <c r="E21" s="204"/>
      <c r="F21" s="204"/>
      <c r="G21" s="204"/>
      <c r="H21" s="205"/>
      <c r="I21" s="39"/>
      <c r="J21" s="42"/>
    </row>
    <row r="22" spans="1:10" ht="12.75">
      <c r="A22" s="71"/>
      <c r="B22" s="69"/>
      <c r="C22" s="75"/>
      <c r="D22" s="203"/>
      <c r="E22" s="204"/>
      <c r="F22" s="204"/>
      <c r="G22" s="204"/>
      <c r="H22" s="205"/>
      <c r="I22" s="39"/>
      <c r="J22" s="42"/>
    </row>
    <row r="23" spans="1:10" ht="12.75">
      <c r="A23" s="71"/>
      <c r="B23" s="69"/>
      <c r="C23" s="75"/>
      <c r="D23" s="203"/>
      <c r="E23" s="204"/>
      <c r="F23" s="204"/>
      <c r="G23" s="204"/>
      <c r="H23" s="205"/>
      <c r="I23" s="39"/>
      <c r="J23" s="42"/>
    </row>
    <row r="24" spans="1:10" ht="12.75">
      <c r="A24" s="71"/>
      <c r="B24" s="69"/>
      <c r="C24" s="75"/>
      <c r="D24" s="203"/>
      <c r="E24" s="204"/>
      <c r="F24" s="204"/>
      <c r="G24" s="204"/>
      <c r="H24" s="205"/>
      <c r="I24" s="39"/>
      <c r="J24" s="42"/>
    </row>
    <row r="25" spans="1:10" ht="12.75">
      <c r="A25" s="71"/>
      <c r="B25" s="69"/>
      <c r="C25" s="75"/>
      <c r="D25" s="203"/>
      <c r="E25" s="204"/>
      <c r="F25" s="204"/>
      <c r="G25" s="204"/>
      <c r="H25" s="205"/>
      <c r="I25" s="39"/>
      <c r="J25" s="42"/>
    </row>
    <row r="26" spans="1:10" ht="12.75">
      <c r="A26" s="71"/>
      <c r="B26" s="69"/>
      <c r="C26" s="75"/>
      <c r="D26" s="203"/>
      <c r="E26" s="204"/>
      <c r="F26" s="204"/>
      <c r="G26" s="204"/>
      <c r="H26" s="205"/>
      <c r="I26" s="39"/>
      <c r="J26" s="42"/>
    </row>
    <row r="27" spans="1:10" ht="12.75">
      <c r="A27" s="71"/>
      <c r="B27" s="69"/>
      <c r="C27" s="75"/>
      <c r="D27" s="203"/>
      <c r="E27" s="204"/>
      <c r="F27" s="204"/>
      <c r="G27" s="204"/>
      <c r="H27" s="205"/>
      <c r="I27" s="39"/>
      <c r="J27" s="42"/>
    </row>
    <row r="28" spans="1:10" ht="12.75">
      <c r="A28" s="71"/>
      <c r="B28" s="69"/>
      <c r="C28" s="75"/>
      <c r="D28" s="203"/>
      <c r="E28" s="204"/>
      <c r="F28" s="204"/>
      <c r="G28" s="204"/>
      <c r="H28" s="205"/>
      <c r="I28" s="39"/>
      <c r="J28" s="42"/>
    </row>
    <row r="29" spans="1:10" ht="12.75">
      <c r="A29" s="71"/>
      <c r="B29" s="69"/>
      <c r="C29" s="75"/>
      <c r="D29" s="203"/>
      <c r="E29" s="204"/>
      <c r="F29" s="204"/>
      <c r="G29" s="204"/>
      <c r="H29" s="205"/>
      <c r="I29" s="39"/>
      <c r="J29" s="42"/>
    </row>
    <row r="30" spans="1:10" ht="12.75">
      <c r="A30" s="71"/>
      <c r="B30" s="69"/>
      <c r="C30" s="75"/>
      <c r="D30" s="203"/>
      <c r="E30" s="204"/>
      <c r="F30" s="204"/>
      <c r="G30" s="204"/>
      <c r="H30" s="205"/>
      <c r="I30" s="39"/>
      <c r="J30" s="42"/>
    </row>
    <row r="31" spans="1:10" ht="12.75">
      <c r="A31" s="71"/>
      <c r="B31" s="69"/>
      <c r="C31" s="75"/>
      <c r="D31" s="203"/>
      <c r="E31" s="204"/>
      <c r="F31" s="204"/>
      <c r="G31" s="204"/>
      <c r="H31" s="205"/>
      <c r="I31" s="39"/>
      <c r="J31" s="42"/>
    </row>
    <row r="32" spans="1:10" ht="12.75">
      <c r="A32" s="71"/>
      <c r="B32" s="69"/>
      <c r="C32" s="75"/>
      <c r="D32" s="203"/>
      <c r="E32" s="204"/>
      <c r="F32" s="204"/>
      <c r="G32" s="204"/>
      <c r="H32" s="205"/>
      <c r="I32" s="39"/>
      <c r="J32" s="42"/>
    </row>
    <row r="33" spans="1:10" ht="12.75">
      <c r="A33" s="71"/>
      <c r="B33" s="69"/>
      <c r="C33" s="75"/>
      <c r="D33" s="203"/>
      <c r="E33" s="204"/>
      <c r="F33" s="204"/>
      <c r="G33" s="204"/>
      <c r="H33" s="205"/>
      <c r="I33" s="39"/>
      <c r="J33" s="42"/>
    </row>
    <row r="34" spans="1:10" ht="12.75">
      <c r="A34" s="71"/>
      <c r="B34" s="69"/>
      <c r="C34" s="75"/>
      <c r="D34" s="203"/>
      <c r="E34" s="204"/>
      <c r="F34" s="204"/>
      <c r="G34" s="204"/>
      <c r="H34" s="205"/>
      <c r="I34" s="39"/>
      <c r="J34" s="42"/>
    </row>
    <row r="35" spans="1:10" ht="12.75">
      <c r="A35" s="71"/>
      <c r="B35" s="69"/>
      <c r="C35" s="75"/>
      <c r="D35" s="203"/>
      <c r="E35" s="204"/>
      <c r="F35" s="204"/>
      <c r="G35" s="204"/>
      <c r="H35" s="205"/>
      <c r="I35" s="39"/>
      <c r="J35" s="42"/>
    </row>
    <row r="36" spans="1:10" ht="12.75">
      <c r="A36" s="71"/>
      <c r="B36" s="69"/>
      <c r="C36" s="75"/>
      <c r="D36" s="203"/>
      <c r="E36" s="204"/>
      <c r="F36" s="204"/>
      <c r="G36" s="204"/>
      <c r="H36" s="205"/>
      <c r="I36" s="39"/>
      <c r="J36" s="42"/>
    </row>
    <row r="37" spans="1:10" ht="12.75">
      <c r="A37" s="71"/>
      <c r="B37" s="69"/>
      <c r="C37" s="75"/>
      <c r="D37" s="203"/>
      <c r="E37" s="204"/>
      <c r="F37" s="204"/>
      <c r="G37" s="204"/>
      <c r="H37" s="205"/>
      <c r="I37" s="39"/>
      <c r="J37" s="42"/>
    </row>
    <row r="38" spans="1:10" ht="12.75">
      <c r="A38" s="71"/>
      <c r="B38" s="69"/>
      <c r="C38" s="75"/>
      <c r="D38" s="203"/>
      <c r="E38" s="204"/>
      <c r="F38" s="204"/>
      <c r="G38" s="204"/>
      <c r="H38" s="205"/>
      <c r="I38" s="39"/>
      <c r="J38" s="42"/>
    </row>
    <row r="39" spans="1:10" ht="12.75">
      <c r="A39" s="71"/>
      <c r="B39" s="69"/>
      <c r="C39" s="75"/>
      <c r="D39" s="203"/>
      <c r="E39" s="204"/>
      <c r="F39" s="204"/>
      <c r="G39" s="204"/>
      <c r="H39" s="205"/>
      <c r="I39" s="39"/>
      <c r="J39" s="42"/>
    </row>
    <row r="40" spans="1:10" ht="12.75">
      <c r="A40" s="71"/>
      <c r="B40" s="69"/>
      <c r="C40" s="75"/>
      <c r="D40" s="203"/>
      <c r="E40" s="204"/>
      <c r="F40" s="204"/>
      <c r="G40" s="204"/>
      <c r="H40" s="205"/>
      <c r="I40" s="39"/>
      <c r="J40" s="42"/>
    </row>
    <row r="41" spans="1:10" ht="12.75">
      <c r="A41" s="71"/>
      <c r="B41" s="69"/>
      <c r="C41" s="75"/>
      <c r="D41" s="203"/>
      <c r="E41" s="204"/>
      <c r="F41" s="204"/>
      <c r="G41" s="204"/>
      <c r="H41" s="205"/>
      <c r="I41" s="39"/>
      <c r="J41" s="42"/>
    </row>
    <row r="42" spans="1:10" ht="12.75">
      <c r="A42" s="71"/>
      <c r="B42" s="69"/>
      <c r="C42" s="75"/>
      <c r="D42" s="203"/>
      <c r="E42" s="204"/>
      <c r="F42" s="204"/>
      <c r="G42" s="204"/>
      <c r="H42" s="205"/>
      <c r="I42" s="39"/>
      <c r="J42" s="42"/>
    </row>
    <row r="43" spans="1:10" ht="12.75">
      <c r="A43" s="71"/>
      <c r="B43" s="69"/>
      <c r="C43" s="75"/>
      <c r="D43" s="203"/>
      <c r="E43" s="204"/>
      <c r="F43" s="204"/>
      <c r="G43" s="204"/>
      <c r="H43" s="205"/>
      <c r="I43" s="39"/>
      <c r="J43" s="42"/>
    </row>
    <row r="44" spans="1:10" ht="12.75">
      <c r="A44" s="71"/>
      <c r="B44" s="69"/>
      <c r="C44" s="75"/>
      <c r="D44" s="203"/>
      <c r="E44" s="204"/>
      <c r="F44" s="204"/>
      <c r="G44" s="204"/>
      <c r="H44" s="205"/>
      <c r="I44" s="39"/>
      <c r="J44" s="42"/>
    </row>
    <row r="45" spans="1:10" ht="12.75">
      <c r="A45" s="71"/>
      <c r="B45" s="69"/>
      <c r="C45" s="75"/>
      <c r="D45" s="203"/>
      <c r="E45" s="204"/>
      <c r="F45" s="204"/>
      <c r="G45" s="204"/>
      <c r="H45" s="205"/>
      <c r="I45" s="39"/>
      <c r="J45" s="42"/>
    </row>
    <row r="46" spans="1:10" ht="12.75">
      <c r="A46" s="71"/>
      <c r="B46" s="69"/>
      <c r="C46" s="75"/>
      <c r="D46" s="203"/>
      <c r="E46" s="204"/>
      <c r="F46" s="204"/>
      <c r="G46" s="204"/>
      <c r="H46" s="205"/>
      <c r="I46" s="39"/>
      <c r="J46" s="42"/>
    </row>
    <row r="47" spans="1:10" ht="12.75">
      <c r="A47" s="71"/>
      <c r="B47" s="69"/>
      <c r="C47" s="75"/>
      <c r="D47" s="203"/>
      <c r="E47" s="204"/>
      <c r="F47" s="204"/>
      <c r="G47" s="204"/>
      <c r="H47" s="205"/>
      <c r="I47" s="39"/>
      <c r="J47" s="42"/>
    </row>
    <row r="48" spans="1:10" ht="12.75">
      <c r="A48" s="71"/>
      <c r="B48" s="69"/>
      <c r="C48" s="75"/>
      <c r="D48" s="203"/>
      <c r="E48" s="204"/>
      <c r="F48" s="204"/>
      <c r="G48" s="204"/>
      <c r="H48" s="205"/>
      <c r="I48" s="39"/>
      <c r="J48" s="42"/>
    </row>
    <row r="49" spans="1:10" ht="12.75">
      <c r="A49" s="71"/>
      <c r="B49" s="69"/>
      <c r="C49" s="75"/>
      <c r="D49" s="203"/>
      <c r="E49" s="204"/>
      <c r="F49" s="204"/>
      <c r="G49" s="204"/>
      <c r="H49" s="205"/>
      <c r="I49" s="39"/>
      <c r="J49" s="42"/>
    </row>
    <row r="50" spans="1:10" ht="12.75">
      <c r="A50" s="71"/>
      <c r="B50" s="69"/>
      <c r="C50" s="75"/>
      <c r="D50" s="203"/>
      <c r="E50" s="204"/>
      <c r="F50" s="204"/>
      <c r="G50" s="204"/>
      <c r="H50" s="205"/>
      <c r="I50" s="39"/>
      <c r="J50" s="42"/>
    </row>
    <row r="51" spans="1:10" ht="12.75">
      <c r="A51" s="71"/>
      <c r="B51" s="69"/>
      <c r="C51" s="75"/>
      <c r="D51" s="203"/>
      <c r="E51" s="204"/>
      <c r="F51" s="204"/>
      <c r="G51" s="204"/>
      <c r="H51" s="205"/>
      <c r="I51" s="39"/>
      <c r="J51" s="42"/>
    </row>
    <row r="52" spans="1:10" ht="12.75">
      <c r="A52" s="71"/>
      <c r="B52" s="69"/>
      <c r="C52" s="75"/>
      <c r="D52" s="203"/>
      <c r="E52" s="204"/>
      <c r="F52" s="204"/>
      <c r="G52" s="204"/>
      <c r="H52" s="205"/>
      <c r="I52" s="39"/>
      <c r="J52" s="42"/>
    </row>
    <row r="53" spans="1:10" ht="12.75">
      <c r="A53" s="71"/>
      <c r="B53" s="69"/>
      <c r="C53" s="75"/>
      <c r="D53" s="203"/>
      <c r="E53" s="204"/>
      <c r="F53" s="204"/>
      <c r="G53" s="204"/>
      <c r="H53" s="205"/>
      <c r="I53" s="39"/>
      <c r="J53" s="42"/>
    </row>
    <row r="54" spans="1:10" ht="12.75">
      <c r="A54" s="71"/>
      <c r="B54" s="69"/>
      <c r="C54" s="75"/>
      <c r="D54" s="203"/>
      <c r="E54" s="204"/>
      <c r="F54" s="204"/>
      <c r="G54" s="204"/>
      <c r="H54" s="205"/>
      <c r="I54" s="39"/>
      <c r="J54" s="42"/>
    </row>
    <row r="55" spans="1:10" ht="12.75">
      <c r="A55" s="71"/>
      <c r="B55" s="69"/>
      <c r="C55" s="75"/>
      <c r="D55" s="203"/>
      <c r="E55" s="204"/>
      <c r="F55" s="204"/>
      <c r="G55" s="204"/>
      <c r="H55" s="205"/>
      <c r="I55" s="39"/>
      <c r="J55" s="42"/>
    </row>
    <row r="56" spans="1:10" ht="12.75">
      <c r="A56" s="71"/>
      <c r="B56" s="69"/>
      <c r="C56" s="75"/>
      <c r="D56" s="203"/>
      <c r="E56" s="204"/>
      <c r="F56" s="204"/>
      <c r="G56" s="204"/>
      <c r="H56" s="205"/>
      <c r="I56" s="39"/>
      <c r="J56" s="42"/>
    </row>
    <row r="57" spans="1:10" ht="12.75">
      <c r="A57" s="71"/>
      <c r="B57" s="69"/>
      <c r="C57" s="75"/>
      <c r="D57" s="203"/>
      <c r="E57" s="204"/>
      <c r="F57" s="204"/>
      <c r="G57" s="204"/>
      <c r="H57" s="205"/>
      <c r="I57" s="39"/>
      <c r="J57" s="42"/>
    </row>
    <row r="58" spans="1:10" ht="12.75">
      <c r="A58" s="71"/>
      <c r="B58" s="69"/>
      <c r="C58" s="75"/>
      <c r="D58" s="203"/>
      <c r="E58" s="204"/>
      <c r="F58" s="204"/>
      <c r="G58" s="204"/>
      <c r="H58" s="205"/>
      <c r="I58" s="39"/>
      <c r="J58" s="42"/>
    </row>
    <row r="59" spans="1:10" ht="12.75">
      <c r="A59" s="71"/>
      <c r="B59" s="69"/>
      <c r="C59" s="75"/>
      <c r="D59" s="203"/>
      <c r="E59" s="204"/>
      <c r="F59" s="204"/>
      <c r="G59" s="204"/>
      <c r="H59" s="205"/>
      <c r="I59" s="39"/>
      <c r="J59" s="42"/>
    </row>
    <row r="60" spans="1:10" ht="12.75">
      <c r="A60" s="71"/>
      <c r="B60" s="69"/>
      <c r="C60" s="75"/>
      <c r="D60" s="203"/>
      <c r="E60" s="204"/>
      <c r="F60" s="204"/>
      <c r="G60" s="204"/>
      <c r="H60" s="205"/>
      <c r="I60" s="39"/>
      <c r="J60" s="42"/>
    </row>
    <row r="61" spans="1:10" ht="12.75">
      <c r="A61" s="71"/>
      <c r="B61" s="69"/>
      <c r="C61" s="75"/>
      <c r="D61" s="203"/>
      <c r="E61" s="204"/>
      <c r="F61" s="204"/>
      <c r="G61" s="204"/>
      <c r="H61" s="205"/>
      <c r="I61" s="39"/>
      <c r="J61" s="42"/>
    </row>
    <row r="62" spans="1:10" ht="12.75">
      <c r="A62" s="71"/>
      <c r="B62" s="69"/>
      <c r="C62" s="75"/>
      <c r="D62" s="203"/>
      <c r="E62" s="204"/>
      <c r="F62" s="204"/>
      <c r="G62" s="204"/>
      <c r="H62" s="205"/>
      <c r="I62" s="39"/>
      <c r="J62" s="42"/>
    </row>
    <row r="63" spans="1:10" ht="12.75">
      <c r="A63" s="71"/>
      <c r="B63" s="69"/>
      <c r="C63" s="75"/>
      <c r="D63" s="203"/>
      <c r="E63" s="204"/>
      <c r="F63" s="204"/>
      <c r="G63" s="204"/>
      <c r="H63" s="205"/>
      <c r="I63" s="39"/>
      <c r="J63" s="42"/>
    </row>
    <row r="64" spans="1:10" ht="12.75">
      <c r="A64" s="71"/>
      <c r="B64" s="69"/>
      <c r="C64" s="75"/>
      <c r="D64" s="203"/>
      <c r="E64" s="204"/>
      <c r="F64" s="204"/>
      <c r="G64" s="204"/>
      <c r="H64" s="205"/>
      <c r="I64" s="39"/>
      <c r="J64" s="42"/>
    </row>
    <row r="65" spans="1:10" ht="12.75">
      <c r="A65" s="71"/>
      <c r="B65" s="69"/>
      <c r="C65" s="75"/>
      <c r="D65" s="203"/>
      <c r="E65" s="204"/>
      <c r="F65" s="204"/>
      <c r="G65" s="204"/>
      <c r="H65" s="205"/>
      <c r="I65" s="39"/>
      <c r="J65" s="42"/>
    </row>
    <row r="66" spans="1:10" ht="12.75">
      <c r="A66" s="71"/>
      <c r="B66" s="69"/>
      <c r="C66" s="75"/>
      <c r="D66" s="203"/>
      <c r="E66" s="204"/>
      <c r="F66" s="204"/>
      <c r="G66" s="204"/>
      <c r="H66" s="205"/>
      <c r="I66" s="39"/>
      <c r="J66" s="42"/>
    </row>
    <row r="67" spans="1:10" ht="12.75">
      <c r="A67" s="71"/>
      <c r="B67" s="69"/>
      <c r="C67" s="75"/>
      <c r="D67" s="203"/>
      <c r="E67" s="204"/>
      <c r="F67" s="204"/>
      <c r="G67" s="204"/>
      <c r="H67" s="205"/>
      <c r="I67" s="39"/>
      <c r="J67" s="42"/>
    </row>
    <row r="68" spans="1:10" ht="12.75">
      <c r="A68" s="71"/>
      <c r="B68" s="69"/>
      <c r="C68" s="75"/>
      <c r="D68" s="203"/>
      <c r="E68" s="204"/>
      <c r="F68" s="204"/>
      <c r="G68" s="204"/>
      <c r="H68" s="205"/>
      <c r="I68" s="39"/>
      <c r="J68" s="42"/>
    </row>
    <row r="69" spans="1:10" ht="12.75">
      <c r="A69" s="71"/>
      <c r="B69" s="69"/>
      <c r="C69" s="75"/>
      <c r="D69" s="203"/>
      <c r="E69" s="204"/>
      <c r="F69" s="204"/>
      <c r="G69" s="204"/>
      <c r="H69" s="205"/>
      <c r="I69" s="39"/>
      <c r="J69" s="42"/>
    </row>
    <row r="70" spans="1:10" ht="12.75">
      <c r="A70" s="71"/>
      <c r="B70" s="69"/>
      <c r="C70" s="75"/>
      <c r="D70" s="203"/>
      <c r="E70" s="204"/>
      <c r="F70" s="204"/>
      <c r="G70" s="204"/>
      <c r="H70" s="205"/>
      <c r="I70" s="39"/>
      <c r="J70" s="42"/>
    </row>
    <row r="71" spans="1:10" ht="12.75">
      <c r="A71" s="71"/>
      <c r="B71" s="69"/>
      <c r="C71" s="75"/>
      <c r="D71" s="203"/>
      <c r="E71" s="204"/>
      <c r="F71" s="204"/>
      <c r="G71" s="204"/>
      <c r="H71" s="205"/>
      <c r="I71" s="39"/>
      <c r="J71" s="42"/>
    </row>
    <row r="72" spans="1:10" ht="12.75">
      <c r="A72" s="71"/>
      <c r="B72" s="69"/>
      <c r="C72" s="75"/>
      <c r="D72" s="203"/>
      <c r="E72" s="204"/>
      <c r="F72" s="204"/>
      <c r="G72" s="204"/>
      <c r="H72" s="205"/>
      <c r="I72" s="39"/>
      <c r="J72" s="42"/>
    </row>
    <row r="73" spans="1:10" ht="12.75">
      <c r="A73" s="71"/>
      <c r="B73" s="69"/>
      <c r="C73" s="75"/>
      <c r="D73" s="203"/>
      <c r="E73" s="204"/>
      <c r="F73" s="204"/>
      <c r="G73" s="204"/>
      <c r="H73" s="205"/>
      <c r="I73" s="39"/>
      <c r="J73" s="42"/>
    </row>
    <row r="74" spans="1:10" ht="12.75">
      <c r="A74" s="71"/>
      <c r="B74" s="69"/>
      <c r="C74" s="75"/>
      <c r="D74" s="203"/>
      <c r="E74" s="204"/>
      <c r="F74" s="204"/>
      <c r="G74" s="204"/>
      <c r="H74" s="205"/>
      <c r="I74" s="39"/>
      <c r="J74" s="42"/>
    </row>
    <row r="75" spans="1:10" ht="12.75">
      <c r="A75" s="71"/>
      <c r="B75" s="69"/>
      <c r="C75" s="75"/>
      <c r="D75" s="203"/>
      <c r="E75" s="204"/>
      <c r="F75" s="204"/>
      <c r="G75" s="204"/>
      <c r="H75" s="205"/>
      <c r="I75" s="39"/>
      <c r="J75" s="42"/>
    </row>
    <row r="76" spans="1:10" ht="12.75">
      <c r="A76" s="71"/>
      <c r="B76" s="69"/>
      <c r="C76" s="75"/>
      <c r="D76" s="203"/>
      <c r="E76" s="204"/>
      <c r="F76" s="204"/>
      <c r="G76" s="204"/>
      <c r="H76" s="205"/>
      <c r="I76" s="39"/>
      <c r="J76" s="42"/>
    </row>
    <row r="77" spans="1:10" ht="12.75">
      <c r="A77" s="71"/>
      <c r="B77" s="69"/>
      <c r="C77" s="75"/>
      <c r="D77" s="203"/>
      <c r="E77" s="204"/>
      <c r="F77" s="204"/>
      <c r="G77" s="204"/>
      <c r="H77" s="205"/>
      <c r="I77" s="39"/>
      <c r="J77" s="42"/>
    </row>
    <row r="78" spans="1:10" ht="12.75">
      <c r="A78" s="71"/>
      <c r="B78" s="69"/>
      <c r="C78" s="75"/>
      <c r="D78" s="203"/>
      <c r="E78" s="204"/>
      <c r="F78" s="204"/>
      <c r="G78" s="204"/>
      <c r="H78" s="205"/>
      <c r="I78" s="39"/>
      <c r="J78" s="42"/>
    </row>
    <row r="79" spans="1:10" ht="12.75">
      <c r="A79" s="71"/>
      <c r="B79" s="69"/>
      <c r="C79" s="75"/>
      <c r="D79" s="203"/>
      <c r="E79" s="204"/>
      <c r="F79" s="204"/>
      <c r="G79" s="204"/>
      <c r="H79" s="205"/>
      <c r="I79" s="39"/>
      <c r="J79" s="42"/>
    </row>
    <row r="80" spans="1:10" ht="12.75">
      <c r="A80" s="71"/>
      <c r="B80" s="69"/>
      <c r="C80" s="75"/>
      <c r="D80" s="203"/>
      <c r="E80" s="204"/>
      <c r="F80" s="204"/>
      <c r="G80" s="204"/>
      <c r="H80" s="205"/>
      <c r="I80" s="39"/>
      <c r="J80" s="42"/>
    </row>
    <row r="81" spans="1:10" ht="12.75">
      <c r="A81" s="71"/>
      <c r="B81" s="69"/>
      <c r="C81" s="75"/>
      <c r="D81" s="203"/>
      <c r="E81" s="204"/>
      <c r="F81" s="204"/>
      <c r="G81" s="204"/>
      <c r="H81" s="205"/>
      <c r="I81" s="39"/>
      <c r="J81" s="42"/>
    </row>
    <row r="82" spans="1:10" ht="12.75">
      <c r="A82" s="71"/>
      <c r="B82" s="69"/>
      <c r="C82" s="75"/>
      <c r="D82" s="203"/>
      <c r="E82" s="204"/>
      <c r="F82" s="204"/>
      <c r="G82" s="204"/>
      <c r="H82" s="205"/>
      <c r="I82" s="39"/>
      <c r="J82" s="42"/>
    </row>
    <row r="83" spans="1:10" ht="12.75">
      <c r="A83" s="71"/>
      <c r="B83" s="69"/>
      <c r="C83" s="75"/>
      <c r="D83" s="203"/>
      <c r="E83" s="204"/>
      <c r="F83" s="204"/>
      <c r="G83" s="204"/>
      <c r="H83" s="205"/>
      <c r="I83" s="39"/>
      <c r="J83" s="42"/>
    </row>
    <row r="84" spans="1:10" ht="12.75">
      <c r="A84" s="71"/>
      <c r="B84" s="69"/>
      <c r="C84" s="75"/>
      <c r="D84" s="203"/>
      <c r="E84" s="204"/>
      <c r="F84" s="204"/>
      <c r="G84" s="204"/>
      <c r="H84" s="205"/>
      <c r="I84" s="39"/>
      <c r="J84" s="42"/>
    </row>
    <row r="85" spans="1:10" ht="12.75">
      <c r="A85" s="71"/>
      <c r="B85" s="69"/>
      <c r="C85" s="75"/>
      <c r="D85" s="203"/>
      <c r="E85" s="204"/>
      <c r="F85" s="204"/>
      <c r="G85" s="204"/>
      <c r="H85" s="205"/>
      <c r="I85" s="39"/>
      <c r="J85" s="42"/>
    </row>
    <row r="86" spans="1:10" ht="12.75">
      <c r="A86" s="71"/>
      <c r="B86" s="69"/>
      <c r="C86" s="75"/>
      <c r="D86" s="203"/>
      <c r="E86" s="204"/>
      <c r="F86" s="204"/>
      <c r="G86" s="204"/>
      <c r="H86" s="205"/>
      <c r="I86" s="39"/>
      <c r="J86" s="42"/>
    </row>
    <row r="87" spans="1:10" ht="12.75">
      <c r="A87" s="71"/>
      <c r="B87" s="69"/>
      <c r="C87" s="75"/>
      <c r="D87" s="203"/>
      <c r="E87" s="204"/>
      <c r="F87" s="204"/>
      <c r="G87" s="204"/>
      <c r="H87" s="205"/>
      <c r="I87" s="39"/>
      <c r="J87" s="42"/>
    </row>
    <row r="88" spans="1:10" ht="12.75">
      <c r="A88" s="71"/>
      <c r="B88" s="69"/>
      <c r="C88" s="75"/>
      <c r="D88" s="203"/>
      <c r="E88" s="204"/>
      <c r="F88" s="204"/>
      <c r="G88" s="204"/>
      <c r="H88" s="205"/>
      <c r="I88" s="39"/>
      <c r="J88" s="42"/>
    </row>
    <row r="89" spans="1:10" ht="12.75">
      <c r="A89" s="71"/>
      <c r="B89" s="69"/>
      <c r="C89" s="75"/>
      <c r="D89" s="203"/>
      <c r="E89" s="204"/>
      <c r="F89" s="204"/>
      <c r="G89" s="204"/>
      <c r="H89" s="205"/>
      <c r="I89" s="39"/>
      <c r="J89" s="42"/>
    </row>
    <row r="90" spans="1:10" ht="12.75">
      <c r="A90" s="71"/>
      <c r="B90" s="69"/>
      <c r="C90" s="75"/>
      <c r="D90" s="203"/>
      <c r="E90" s="204"/>
      <c r="F90" s="204"/>
      <c r="G90" s="204"/>
      <c r="H90" s="205"/>
      <c r="I90" s="39"/>
      <c r="J90" s="42"/>
    </row>
    <row r="91" spans="1:10" ht="12.75">
      <c r="A91" s="71"/>
      <c r="B91" s="69"/>
      <c r="C91" s="75"/>
      <c r="D91" s="203"/>
      <c r="E91" s="204"/>
      <c r="F91" s="204"/>
      <c r="G91" s="204"/>
      <c r="H91" s="205"/>
      <c r="I91" s="39"/>
      <c r="J91" s="42"/>
    </row>
    <row r="92" spans="1:10" ht="12.75">
      <c r="A92" s="71"/>
      <c r="B92" s="69"/>
      <c r="C92" s="75"/>
      <c r="D92" s="203"/>
      <c r="E92" s="204"/>
      <c r="F92" s="204"/>
      <c r="G92" s="204"/>
      <c r="H92" s="205"/>
      <c r="I92" s="39"/>
      <c r="J92" s="42"/>
    </row>
    <row r="93" spans="1:10" ht="12.75">
      <c r="A93" s="71"/>
      <c r="B93" s="69"/>
      <c r="C93" s="75"/>
      <c r="D93" s="203"/>
      <c r="E93" s="204"/>
      <c r="F93" s="204"/>
      <c r="G93" s="204"/>
      <c r="H93" s="205"/>
      <c r="I93" s="39"/>
      <c r="J93" s="42"/>
    </row>
    <row r="94" spans="1:10" ht="12.75">
      <c r="A94" s="71"/>
      <c r="B94" s="69"/>
      <c r="C94" s="75"/>
      <c r="D94" s="203"/>
      <c r="E94" s="204"/>
      <c r="F94" s="204"/>
      <c r="G94" s="204"/>
      <c r="H94" s="205"/>
      <c r="I94" s="39"/>
      <c r="J94" s="42"/>
    </row>
    <row r="95" spans="1:10" ht="12.75">
      <c r="A95" s="71"/>
      <c r="B95" s="69"/>
      <c r="C95" s="75"/>
      <c r="D95" s="203"/>
      <c r="E95" s="204"/>
      <c r="F95" s="204"/>
      <c r="G95" s="204"/>
      <c r="H95" s="205"/>
      <c r="I95" s="39"/>
      <c r="J95" s="42"/>
    </row>
    <row r="96" spans="1:10" ht="12.75">
      <c r="A96" s="71"/>
      <c r="B96" s="69"/>
      <c r="C96" s="75"/>
      <c r="D96" s="203"/>
      <c r="E96" s="204"/>
      <c r="F96" s="204"/>
      <c r="G96" s="204"/>
      <c r="H96" s="205"/>
      <c r="I96" s="39"/>
      <c r="J96" s="42"/>
    </row>
    <row r="97" spans="1:10" ht="12.75">
      <c r="A97" s="71"/>
      <c r="B97" s="69"/>
      <c r="C97" s="75"/>
      <c r="D97" s="203"/>
      <c r="E97" s="204"/>
      <c r="F97" s="204"/>
      <c r="G97" s="204"/>
      <c r="H97" s="205"/>
      <c r="I97" s="39"/>
      <c r="J97" s="42"/>
    </row>
    <row r="98" spans="1:10" ht="12.75">
      <c r="A98" s="71"/>
      <c r="B98" s="69"/>
      <c r="C98" s="75"/>
      <c r="D98" s="203"/>
      <c r="E98" s="204"/>
      <c r="F98" s="204"/>
      <c r="G98" s="204"/>
      <c r="H98" s="205"/>
      <c r="I98" s="39"/>
      <c r="J98" s="42"/>
    </row>
    <row r="99" spans="1:10" ht="12.75">
      <c r="A99" s="71"/>
      <c r="B99" s="69"/>
      <c r="C99" s="75"/>
      <c r="D99" s="203"/>
      <c r="E99" s="204"/>
      <c r="F99" s="204"/>
      <c r="G99" s="204"/>
      <c r="H99" s="205"/>
      <c r="I99" s="39"/>
      <c r="J99" s="42"/>
    </row>
    <row r="100" spans="1:10" ht="12.75">
      <c r="A100" s="71"/>
      <c r="B100" s="69"/>
      <c r="C100" s="75"/>
      <c r="D100" s="203"/>
      <c r="E100" s="204"/>
      <c r="F100" s="204"/>
      <c r="G100" s="204"/>
      <c r="H100" s="205"/>
      <c r="I100" s="39"/>
      <c r="J100" s="42"/>
    </row>
    <row r="101" spans="1:10" ht="12.75">
      <c r="A101" s="71"/>
      <c r="B101" s="69"/>
      <c r="C101" s="75"/>
      <c r="D101" s="203"/>
      <c r="E101" s="204"/>
      <c r="F101" s="204"/>
      <c r="G101" s="204"/>
      <c r="H101" s="205"/>
      <c r="I101" s="39"/>
      <c r="J101" s="42"/>
    </row>
    <row r="102" spans="1:10" ht="12.75">
      <c r="A102" s="71"/>
      <c r="B102" s="69"/>
      <c r="C102" s="75"/>
      <c r="D102" s="203"/>
      <c r="E102" s="204"/>
      <c r="F102" s="204"/>
      <c r="G102" s="204"/>
      <c r="H102" s="205"/>
      <c r="I102" s="39"/>
      <c r="J102" s="42"/>
    </row>
    <row r="103" spans="1:10" ht="12.75">
      <c r="A103" s="71"/>
      <c r="B103" s="69"/>
      <c r="C103" s="75"/>
      <c r="D103" s="203"/>
      <c r="E103" s="204"/>
      <c r="F103" s="204"/>
      <c r="G103" s="204"/>
      <c r="H103" s="205"/>
      <c r="I103" s="39"/>
      <c r="J103" s="42"/>
    </row>
    <row r="104" spans="1:10" ht="12.75">
      <c r="A104" s="71"/>
      <c r="B104" s="69"/>
      <c r="C104" s="75"/>
      <c r="D104" s="203"/>
      <c r="E104" s="204"/>
      <c r="F104" s="204"/>
      <c r="G104" s="204"/>
      <c r="H104" s="205"/>
      <c r="I104" s="39"/>
      <c r="J104" s="42"/>
    </row>
    <row r="105" spans="1:10" ht="12.75">
      <c r="A105" s="71"/>
      <c r="B105" s="69"/>
      <c r="C105" s="75"/>
      <c r="D105" s="203"/>
      <c r="E105" s="204"/>
      <c r="F105" s="204"/>
      <c r="G105" s="204"/>
      <c r="H105" s="205"/>
      <c r="I105" s="39"/>
      <c r="J105" s="42"/>
    </row>
    <row r="106" spans="1:10" ht="12.75">
      <c r="A106" s="71"/>
      <c r="B106" s="69"/>
      <c r="C106" s="75"/>
      <c r="D106" s="203"/>
      <c r="E106" s="204"/>
      <c r="F106" s="204"/>
      <c r="G106" s="204"/>
      <c r="H106" s="205"/>
      <c r="I106" s="39"/>
      <c r="J106" s="42"/>
    </row>
    <row r="107" spans="1:10" ht="12.75">
      <c r="A107" s="71"/>
      <c r="B107" s="69"/>
      <c r="C107" s="75"/>
      <c r="D107" s="203"/>
      <c r="E107" s="204"/>
      <c r="F107" s="204"/>
      <c r="G107" s="204"/>
      <c r="H107" s="205"/>
      <c r="I107" s="39"/>
      <c r="J107" s="42"/>
    </row>
    <row r="108" spans="1:10" ht="12.75">
      <c r="A108" s="71"/>
      <c r="B108" s="69"/>
      <c r="C108" s="75"/>
      <c r="D108" s="203"/>
      <c r="E108" s="204"/>
      <c r="F108" s="204"/>
      <c r="G108" s="204"/>
      <c r="H108" s="205"/>
      <c r="I108" s="39"/>
      <c r="J108" s="42"/>
    </row>
    <row r="109" spans="1:10" ht="12.75">
      <c r="A109" s="71"/>
      <c r="B109" s="69"/>
      <c r="C109" s="75"/>
      <c r="D109" s="203"/>
      <c r="E109" s="204"/>
      <c r="F109" s="204"/>
      <c r="G109" s="204"/>
      <c r="H109" s="205"/>
      <c r="I109" s="39"/>
      <c r="J109" s="42"/>
    </row>
    <row r="110" spans="1:10" ht="12.75">
      <c r="A110" s="71"/>
      <c r="B110" s="69"/>
      <c r="C110" s="75"/>
      <c r="D110" s="203"/>
      <c r="E110" s="204"/>
      <c r="F110" s="204"/>
      <c r="G110" s="204"/>
      <c r="H110" s="205"/>
      <c r="I110" s="39"/>
      <c r="J110" s="42"/>
    </row>
    <row r="111" spans="1:10" ht="12.75">
      <c r="A111" s="71"/>
      <c r="B111" s="69"/>
      <c r="C111" s="75"/>
      <c r="D111" s="203"/>
      <c r="E111" s="204"/>
      <c r="F111" s="204"/>
      <c r="G111" s="204"/>
      <c r="H111" s="205"/>
      <c r="I111" s="39"/>
      <c r="J111" s="42"/>
    </row>
    <row r="112" spans="1:10" ht="12.75">
      <c r="A112" s="71"/>
      <c r="B112" s="69"/>
      <c r="C112" s="75"/>
      <c r="D112" s="203"/>
      <c r="E112" s="204"/>
      <c r="F112" s="204"/>
      <c r="G112" s="204"/>
      <c r="H112" s="205"/>
      <c r="I112" s="39"/>
      <c r="J112" s="42"/>
    </row>
    <row r="113" spans="1:10" ht="12.75">
      <c r="A113" s="71"/>
      <c r="B113" s="69"/>
      <c r="C113" s="75"/>
      <c r="D113" s="203"/>
      <c r="E113" s="204"/>
      <c r="F113" s="204"/>
      <c r="G113" s="204"/>
      <c r="H113" s="205"/>
      <c r="I113" s="39"/>
      <c r="J113" s="42"/>
    </row>
    <row r="114" spans="1:10" ht="12.75">
      <c r="A114" s="71"/>
      <c r="B114" s="69"/>
      <c r="C114" s="75"/>
      <c r="D114" s="203"/>
      <c r="E114" s="204"/>
      <c r="F114" s="204"/>
      <c r="G114" s="204"/>
      <c r="H114" s="205"/>
      <c r="I114" s="39"/>
      <c r="J114" s="42"/>
    </row>
    <row r="115" spans="1:10" ht="12.75">
      <c r="A115" s="71"/>
      <c r="B115" s="69"/>
      <c r="C115" s="75"/>
      <c r="D115" s="203"/>
      <c r="E115" s="204"/>
      <c r="F115" s="204"/>
      <c r="G115" s="204"/>
      <c r="H115" s="205"/>
      <c r="I115" s="39"/>
      <c r="J115" s="42"/>
    </row>
    <row r="116" spans="1:10" ht="12.75">
      <c r="A116" s="71"/>
      <c r="B116" s="69"/>
      <c r="C116" s="75"/>
      <c r="D116" s="203"/>
      <c r="E116" s="204"/>
      <c r="F116" s="204"/>
      <c r="G116" s="204"/>
      <c r="H116" s="205"/>
      <c r="I116" s="39"/>
      <c r="J116" s="42"/>
    </row>
    <row r="117" spans="1:10" ht="12.75">
      <c r="A117" s="71"/>
      <c r="B117" s="69"/>
      <c r="C117" s="75"/>
      <c r="D117" s="203"/>
      <c r="E117" s="204"/>
      <c r="F117" s="204"/>
      <c r="G117" s="204"/>
      <c r="H117" s="205"/>
      <c r="I117" s="39"/>
      <c r="J117" s="42"/>
    </row>
    <row r="118" spans="1:10" ht="12.75">
      <c r="A118" s="71"/>
      <c r="B118" s="69"/>
      <c r="C118" s="75"/>
      <c r="D118" s="203"/>
      <c r="E118" s="204"/>
      <c r="F118" s="204"/>
      <c r="G118" s="204"/>
      <c r="H118" s="205"/>
      <c r="I118" s="39"/>
      <c r="J118" s="42"/>
    </row>
    <row r="119" spans="1:10" ht="12.75">
      <c r="A119" s="71"/>
      <c r="B119" s="69"/>
      <c r="C119" s="75"/>
      <c r="D119" s="203"/>
      <c r="E119" s="204"/>
      <c r="F119" s="204"/>
      <c r="G119" s="204"/>
      <c r="H119" s="205"/>
      <c r="I119" s="39"/>
      <c r="J119" s="42"/>
    </row>
    <row r="120" spans="1:10" ht="12.75">
      <c r="A120" s="71"/>
      <c r="B120" s="69"/>
      <c r="C120" s="75"/>
      <c r="D120" s="203"/>
      <c r="E120" s="204"/>
      <c r="F120" s="204"/>
      <c r="G120" s="204"/>
      <c r="H120" s="205"/>
      <c r="I120" s="39"/>
      <c r="J120" s="42"/>
    </row>
    <row r="121" spans="1:10" ht="12.75">
      <c r="A121" s="71"/>
      <c r="B121" s="69"/>
      <c r="C121" s="75"/>
      <c r="D121" s="203"/>
      <c r="E121" s="204"/>
      <c r="F121" s="204"/>
      <c r="G121" s="204"/>
      <c r="H121" s="205"/>
      <c r="I121" s="39"/>
      <c r="J121" s="42"/>
    </row>
    <row r="122" spans="1:10" ht="12.75">
      <c r="A122" s="71"/>
      <c r="B122" s="69"/>
      <c r="C122" s="75"/>
      <c r="D122" s="203"/>
      <c r="E122" s="204"/>
      <c r="F122" s="204"/>
      <c r="G122" s="204"/>
      <c r="H122" s="205"/>
      <c r="I122" s="39"/>
      <c r="J122" s="42"/>
    </row>
    <row r="123" spans="1:10" ht="12.75">
      <c r="A123" s="71"/>
      <c r="B123" s="69"/>
      <c r="C123" s="75"/>
      <c r="D123" s="203"/>
      <c r="E123" s="204"/>
      <c r="F123" s="204"/>
      <c r="G123" s="204"/>
      <c r="H123" s="205"/>
      <c r="I123" s="39"/>
      <c r="J123" s="42"/>
    </row>
    <row r="124" spans="1:10" ht="12.75">
      <c r="A124" s="71"/>
      <c r="B124" s="69"/>
      <c r="C124" s="75"/>
      <c r="D124" s="203"/>
      <c r="E124" s="204"/>
      <c r="F124" s="204"/>
      <c r="G124" s="204"/>
      <c r="H124" s="205"/>
      <c r="I124" s="39"/>
      <c r="J124" s="42"/>
    </row>
    <row r="125" spans="1:10" ht="12.75">
      <c r="A125" s="71"/>
      <c r="B125" s="69"/>
      <c r="C125" s="75"/>
      <c r="D125" s="203"/>
      <c r="E125" s="204"/>
      <c r="F125" s="204"/>
      <c r="G125" s="204"/>
      <c r="H125" s="205"/>
      <c r="I125" s="39"/>
      <c r="J125" s="42"/>
    </row>
    <row r="126" spans="1:10" ht="12.75">
      <c r="A126" s="71"/>
      <c r="B126" s="69"/>
      <c r="C126" s="75"/>
      <c r="D126" s="203"/>
      <c r="E126" s="204"/>
      <c r="F126" s="204"/>
      <c r="G126" s="204"/>
      <c r="H126" s="205"/>
      <c r="I126" s="39"/>
      <c r="J126" s="42"/>
    </row>
    <row r="127" spans="1:10" ht="12.75">
      <c r="A127" s="71"/>
      <c r="B127" s="69"/>
      <c r="C127" s="75"/>
      <c r="D127" s="203"/>
      <c r="E127" s="204"/>
      <c r="F127" s="204"/>
      <c r="G127" s="204"/>
      <c r="H127" s="205"/>
      <c r="I127" s="39"/>
      <c r="J127" s="42"/>
    </row>
    <row r="128" spans="1:10" ht="12.75">
      <c r="A128" s="71"/>
      <c r="B128" s="69"/>
      <c r="C128" s="75"/>
      <c r="D128" s="203"/>
      <c r="E128" s="204"/>
      <c r="F128" s="204"/>
      <c r="G128" s="204"/>
      <c r="H128" s="205"/>
      <c r="I128" s="39"/>
      <c r="J128" s="42"/>
    </row>
    <row r="129" spans="1:10" ht="12.75">
      <c r="A129" s="71"/>
      <c r="B129" s="69"/>
      <c r="C129" s="75"/>
      <c r="D129" s="203"/>
      <c r="E129" s="204"/>
      <c r="F129" s="204"/>
      <c r="G129" s="204"/>
      <c r="H129" s="205"/>
      <c r="I129" s="39"/>
      <c r="J129" s="42"/>
    </row>
    <row r="130" spans="1:10" ht="12.75">
      <c r="A130" s="71"/>
      <c r="B130" s="69"/>
      <c r="C130" s="75"/>
      <c r="D130" s="203"/>
      <c r="E130" s="204"/>
      <c r="F130" s="204"/>
      <c r="G130" s="204"/>
      <c r="H130" s="205"/>
      <c r="I130" s="39"/>
      <c r="J130" s="42"/>
    </row>
    <row r="131" spans="1:10" ht="12.75">
      <c r="A131" s="71"/>
      <c r="B131" s="69"/>
      <c r="C131" s="75"/>
      <c r="D131" s="203"/>
      <c r="E131" s="204"/>
      <c r="F131" s="204"/>
      <c r="G131" s="204"/>
      <c r="H131" s="205"/>
      <c r="I131" s="39"/>
      <c r="J131" s="42"/>
    </row>
    <row r="132" spans="1:10" ht="12.75">
      <c r="A132" s="71"/>
      <c r="B132" s="69"/>
      <c r="C132" s="75"/>
      <c r="D132" s="203"/>
      <c r="E132" s="204"/>
      <c r="F132" s="204"/>
      <c r="G132" s="204"/>
      <c r="H132" s="205"/>
      <c r="I132" s="39"/>
      <c r="J132" s="42"/>
    </row>
    <row r="133" spans="1:10" ht="12.75">
      <c r="A133" s="71"/>
      <c r="B133" s="69"/>
      <c r="C133" s="75"/>
      <c r="D133" s="203"/>
      <c r="E133" s="204"/>
      <c r="F133" s="204"/>
      <c r="G133" s="204"/>
      <c r="H133" s="205"/>
      <c r="I133" s="39"/>
      <c r="J133" s="42"/>
    </row>
    <row r="134" spans="1:10" ht="12.75">
      <c r="A134" s="71"/>
      <c r="B134" s="69"/>
      <c r="C134" s="75"/>
      <c r="D134" s="203"/>
      <c r="E134" s="204"/>
      <c r="F134" s="204"/>
      <c r="G134" s="204"/>
      <c r="H134" s="205"/>
      <c r="I134" s="39"/>
      <c r="J134" s="42"/>
    </row>
    <row r="135" spans="1:10" ht="12.75">
      <c r="A135" s="71"/>
      <c r="B135" s="69"/>
      <c r="C135" s="75"/>
      <c r="D135" s="203"/>
      <c r="E135" s="204"/>
      <c r="F135" s="204"/>
      <c r="G135" s="204"/>
      <c r="H135" s="205"/>
      <c r="I135" s="39"/>
      <c r="J135" s="42"/>
    </row>
    <row r="136" spans="1:10" ht="12.75">
      <c r="A136" s="71"/>
      <c r="B136" s="69"/>
      <c r="C136" s="75"/>
      <c r="D136" s="203"/>
      <c r="E136" s="204"/>
      <c r="F136" s="204"/>
      <c r="G136" s="204"/>
      <c r="H136" s="205"/>
      <c r="I136" s="39"/>
      <c r="J136" s="42"/>
    </row>
    <row r="137" spans="1:10" ht="12.75">
      <c r="A137" s="71"/>
      <c r="B137" s="69"/>
      <c r="C137" s="75"/>
      <c r="D137" s="203"/>
      <c r="E137" s="204"/>
      <c r="F137" s="204"/>
      <c r="G137" s="204"/>
      <c r="H137" s="205"/>
      <c r="I137" s="39"/>
      <c r="J137" s="42"/>
    </row>
    <row r="138" spans="1:10" ht="12.75">
      <c r="A138" s="71"/>
      <c r="B138" s="69"/>
      <c r="C138" s="75"/>
      <c r="D138" s="203"/>
      <c r="E138" s="204"/>
      <c r="F138" s="204"/>
      <c r="G138" s="204"/>
      <c r="H138" s="205"/>
      <c r="I138" s="39"/>
      <c r="J138" s="42"/>
    </row>
    <row r="139" spans="1:10" ht="12.75">
      <c r="A139" s="71"/>
      <c r="B139" s="69"/>
      <c r="C139" s="75"/>
      <c r="D139" s="203"/>
      <c r="E139" s="204"/>
      <c r="F139" s="204"/>
      <c r="G139" s="204"/>
      <c r="H139" s="205"/>
      <c r="I139" s="39"/>
      <c r="J139" s="42"/>
    </row>
    <row r="140" spans="1:10" ht="12.75">
      <c r="A140" s="71"/>
      <c r="B140" s="69"/>
      <c r="C140" s="75"/>
      <c r="D140" s="203"/>
      <c r="E140" s="204"/>
      <c r="F140" s="204"/>
      <c r="G140" s="204"/>
      <c r="H140" s="205"/>
      <c r="I140" s="39"/>
      <c r="J140" s="42"/>
    </row>
    <row r="141" spans="1:10" ht="12.75">
      <c r="A141" s="71"/>
      <c r="B141" s="69"/>
      <c r="C141" s="75"/>
      <c r="D141" s="203"/>
      <c r="E141" s="204"/>
      <c r="F141" s="204"/>
      <c r="G141" s="204"/>
      <c r="H141" s="205"/>
      <c r="I141" s="39"/>
      <c r="J141" s="42"/>
    </row>
    <row r="142" spans="1:10" ht="12.75">
      <c r="A142" s="71"/>
      <c r="B142" s="69"/>
      <c r="C142" s="75"/>
      <c r="D142" s="203"/>
      <c r="E142" s="204"/>
      <c r="F142" s="204"/>
      <c r="G142" s="204"/>
      <c r="H142" s="205"/>
      <c r="I142" s="39"/>
      <c r="J142" s="42"/>
    </row>
    <row r="143" spans="1:10" ht="12.75">
      <c r="A143" s="71"/>
      <c r="B143" s="69"/>
      <c r="C143" s="75"/>
      <c r="D143" s="203"/>
      <c r="E143" s="204"/>
      <c r="F143" s="204"/>
      <c r="G143" s="204"/>
      <c r="H143" s="205"/>
      <c r="I143" s="39"/>
      <c r="J143" s="42"/>
    </row>
    <row r="144" spans="1:10" ht="12.75">
      <c r="A144" s="71"/>
      <c r="B144" s="69"/>
      <c r="C144" s="75"/>
      <c r="D144" s="203"/>
      <c r="E144" s="204"/>
      <c r="F144" s="204"/>
      <c r="G144" s="204"/>
      <c r="H144" s="205"/>
      <c r="I144" s="39"/>
      <c r="J144" s="42"/>
    </row>
    <row r="145" spans="1:10" ht="12.75">
      <c r="A145" s="71"/>
      <c r="B145" s="69"/>
      <c r="C145" s="75"/>
      <c r="D145" s="203"/>
      <c r="E145" s="204"/>
      <c r="F145" s="204"/>
      <c r="G145" s="204"/>
      <c r="H145" s="205"/>
      <c r="I145" s="39"/>
      <c r="J145" s="42"/>
    </row>
    <row r="146" spans="1:10" ht="12.75">
      <c r="A146" s="71"/>
      <c r="B146" s="69"/>
      <c r="C146" s="75"/>
      <c r="D146" s="203"/>
      <c r="E146" s="204"/>
      <c r="F146" s="204"/>
      <c r="G146" s="204"/>
      <c r="H146" s="205"/>
      <c r="I146" s="39"/>
      <c r="J146" s="42"/>
    </row>
    <row r="147" spans="1:10" ht="12.75">
      <c r="A147" s="71"/>
      <c r="B147" s="69"/>
      <c r="C147" s="75"/>
      <c r="D147" s="203"/>
      <c r="E147" s="204"/>
      <c r="F147" s="204"/>
      <c r="G147" s="204"/>
      <c r="H147" s="205"/>
      <c r="I147" s="39"/>
      <c r="J147" s="42"/>
    </row>
    <row r="148" spans="1:10" ht="12.75">
      <c r="A148" s="71"/>
      <c r="B148" s="69"/>
      <c r="C148" s="75"/>
      <c r="D148" s="203"/>
      <c r="E148" s="204"/>
      <c r="F148" s="204"/>
      <c r="G148" s="204"/>
      <c r="H148" s="205"/>
      <c r="I148" s="39"/>
      <c r="J148" s="42"/>
    </row>
    <row r="149" spans="1:10" ht="12.75">
      <c r="A149" s="71"/>
      <c r="B149" s="69"/>
      <c r="C149" s="75"/>
      <c r="D149" s="203"/>
      <c r="E149" s="204"/>
      <c r="F149" s="204"/>
      <c r="G149" s="204"/>
      <c r="H149" s="205"/>
      <c r="I149" s="39"/>
      <c r="J149" s="42"/>
    </row>
    <row r="150" spans="1:10" ht="12.75">
      <c r="A150" s="71"/>
      <c r="B150" s="69"/>
      <c r="C150" s="75"/>
      <c r="D150" s="203"/>
      <c r="E150" s="204"/>
      <c r="F150" s="204"/>
      <c r="G150" s="204"/>
      <c r="H150" s="205"/>
      <c r="I150" s="39"/>
      <c r="J150" s="42"/>
    </row>
    <row r="151" spans="1:10" ht="12.75">
      <c r="A151" s="71"/>
      <c r="B151" s="69"/>
      <c r="C151" s="75"/>
      <c r="D151" s="203"/>
      <c r="E151" s="204"/>
      <c r="F151" s="204"/>
      <c r="G151" s="204"/>
      <c r="H151" s="205"/>
      <c r="I151" s="39"/>
      <c r="J151" s="42"/>
    </row>
    <row r="152" spans="1:10" ht="12.75">
      <c r="A152" s="71"/>
      <c r="B152" s="69"/>
      <c r="C152" s="75"/>
      <c r="D152" s="203"/>
      <c r="E152" s="204"/>
      <c r="F152" s="204"/>
      <c r="G152" s="204"/>
      <c r="H152" s="205"/>
      <c r="I152" s="39"/>
      <c r="J152" s="42"/>
    </row>
    <row r="153" spans="1:10" ht="12.75">
      <c r="A153" s="71"/>
      <c r="B153" s="69"/>
      <c r="C153" s="75"/>
      <c r="D153" s="203"/>
      <c r="E153" s="204"/>
      <c r="F153" s="204"/>
      <c r="G153" s="204"/>
      <c r="H153" s="205"/>
      <c r="I153" s="39"/>
      <c r="J153" s="42"/>
    </row>
    <row r="154" spans="1:10" ht="12.75">
      <c r="A154" s="71"/>
      <c r="B154" s="69"/>
      <c r="C154" s="75"/>
      <c r="D154" s="203"/>
      <c r="E154" s="204"/>
      <c r="F154" s="204"/>
      <c r="G154" s="204"/>
      <c r="H154" s="205"/>
      <c r="I154" s="39"/>
      <c r="J154" s="42"/>
    </row>
    <row r="155" spans="1:10" ht="12.75">
      <c r="A155" s="71"/>
      <c r="B155" s="69"/>
      <c r="C155" s="75"/>
      <c r="D155" s="203"/>
      <c r="E155" s="204"/>
      <c r="F155" s="204"/>
      <c r="G155" s="204"/>
      <c r="H155" s="205"/>
      <c r="I155" s="39"/>
      <c r="J155" s="42"/>
    </row>
    <row r="156" spans="1:10" ht="12.75">
      <c r="A156" s="71"/>
      <c r="B156" s="69"/>
      <c r="C156" s="75"/>
      <c r="D156" s="203"/>
      <c r="E156" s="204"/>
      <c r="F156" s="204"/>
      <c r="G156" s="204"/>
      <c r="H156" s="205"/>
      <c r="I156" s="39"/>
      <c r="J156" s="42"/>
    </row>
    <row r="157" spans="1:10" ht="12.75">
      <c r="A157" s="71"/>
      <c r="B157" s="69"/>
      <c r="C157" s="75"/>
      <c r="D157" s="203"/>
      <c r="E157" s="204"/>
      <c r="F157" s="204"/>
      <c r="G157" s="204"/>
      <c r="H157" s="205"/>
      <c r="I157" s="39"/>
      <c r="J157" s="42"/>
    </row>
    <row r="158" spans="1:10" ht="12.75">
      <c r="A158" s="71"/>
      <c r="B158" s="69"/>
      <c r="C158" s="75"/>
      <c r="D158" s="203"/>
      <c r="E158" s="204"/>
      <c r="F158" s="204"/>
      <c r="G158" s="204"/>
      <c r="H158" s="205"/>
      <c r="I158" s="39"/>
      <c r="J158" s="42"/>
    </row>
    <row r="159" spans="1:10" ht="12.75">
      <c r="A159" s="71"/>
      <c r="B159" s="69"/>
      <c r="C159" s="75"/>
      <c r="D159" s="203"/>
      <c r="E159" s="204"/>
      <c r="F159" s="204"/>
      <c r="G159" s="204"/>
      <c r="H159" s="205"/>
      <c r="I159" s="39"/>
      <c r="J159" s="42"/>
    </row>
    <row r="160" spans="1:10" ht="12.75">
      <c r="A160" s="71"/>
      <c r="B160" s="69"/>
      <c r="C160" s="75"/>
      <c r="D160" s="203"/>
      <c r="E160" s="204"/>
      <c r="F160" s="204"/>
      <c r="G160" s="204"/>
      <c r="H160" s="205"/>
      <c r="I160" s="39"/>
      <c r="J160" s="42"/>
    </row>
    <row r="161" spans="1:10" ht="12.75">
      <c r="A161" s="71"/>
      <c r="B161" s="69"/>
      <c r="C161" s="75"/>
      <c r="D161" s="203"/>
      <c r="E161" s="204"/>
      <c r="F161" s="204"/>
      <c r="G161" s="204"/>
      <c r="H161" s="205"/>
      <c r="I161" s="39"/>
      <c r="J161" s="42"/>
    </row>
    <row r="162" spans="1:10" ht="12.75">
      <c r="A162" s="71"/>
      <c r="B162" s="69"/>
      <c r="C162" s="75"/>
      <c r="D162" s="203"/>
      <c r="E162" s="204"/>
      <c r="F162" s="204"/>
      <c r="G162" s="204"/>
      <c r="H162" s="205"/>
      <c r="I162" s="43"/>
      <c r="J162" s="42"/>
    </row>
    <row r="163" spans="1:10" ht="12.75">
      <c r="A163" s="71"/>
      <c r="B163" s="69"/>
      <c r="C163" s="75"/>
      <c r="D163" s="203"/>
      <c r="E163" s="204"/>
      <c r="F163" s="204"/>
      <c r="G163" s="204"/>
      <c r="H163" s="205"/>
      <c r="I163" s="43"/>
      <c r="J163" s="42"/>
    </row>
    <row r="164" spans="1:10" ht="12.75">
      <c r="A164" s="71"/>
      <c r="B164" s="69"/>
      <c r="C164" s="75"/>
      <c r="D164" s="203"/>
      <c r="E164" s="204"/>
      <c r="F164" s="204"/>
      <c r="G164" s="204"/>
      <c r="H164" s="205"/>
      <c r="I164" s="43"/>
      <c r="J164" s="42"/>
    </row>
    <row r="165" spans="1:10" ht="12.75">
      <c r="A165" s="71"/>
      <c r="B165" s="69"/>
      <c r="C165" s="75"/>
      <c r="D165" s="203"/>
      <c r="E165" s="204"/>
      <c r="F165" s="204"/>
      <c r="G165" s="204"/>
      <c r="H165" s="205"/>
      <c r="I165" s="43"/>
      <c r="J165" s="42"/>
    </row>
    <row r="166" spans="1:10" ht="12.75">
      <c r="A166" s="71"/>
      <c r="B166" s="69"/>
      <c r="C166" s="75"/>
      <c r="D166" s="203"/>
      <c r="E166" s="204"/>
      <c r="F166" s="204"/>
      <c r="G166" s="204"/>
      <c r="H166" s="205"/>
      <c r="I166" s="43"/>
      <c r="J166" s="42"/>
    </row>
    <row r="167" spans="1:10" ht="12.75">
      <c r="A167" s="71"/>
      <c r="B167" s="69"/>
      <c r="C167" s="75"/>
      <c r="D167" s="203"/>
      <c r="E167" s="204"/>
      <c r="F167" s="204"/>
      <c r="G167" s="204"/>
      <c r="H167" s="205"/>
      <c r="I167" s="43"/>
      <c r="J167" s="42"/>
    </row>
    <row r="168" spans="1:10" ht="12.75">
      <c r="A168" s="71"/>
      <c r="B168" s="69"/>
      <c r="C168" s="75"/>
      <c r="D168" s="203"/>
      <c r="E168" s="204"/>
      <c r="F168" s="204"/>
      <c r="G168" s="204"/>
      <c r="H168" s="205"/>
      <c r="I168" s="43"/>
      <c r="J168" s="42"/>
    </row>
    <row r="169" spans="1:10" ht="12.75">
      <c r="A169" s="71"/>
      <c r="B169" s="69"/>
      <c r="C169" s="75"/>
      <c r="D169" s="203"/>
      <c r="E169" s="204"/>
      <c r="F169" s="204"/>
      <c r="G169" s="204"/>
      <c r="H169" s="205"/>
      <c r="I169" s="43"/>
      <c r="J169" s="42"/>
    </row>
    <row r="170" spans="1:10" ht="12.75">
      <c r="A170" s="71"/>
      <c r="B170" s="69"/>
      <c r="C170" s="75"/>
      <c r="D170" s="203"/>
      <c r="E170" s="204"/>
      <c r="F170" s="204"/>
      <c r="G170" s="204"/>
      <c r="H170" s="205"/>
      <c r="I170" s="43"/>
      <c r="J170" s="42"/>
    </row>
    <row r="171" spans="1:10" ht="12.75">
      <c r="A171" s="71"/>
      <c r="B171" s="69"/>
      <c r="C171" s="75"/>
      <c r="D171" s="203"/>
      <c r="E171" s="204"/>
      <c r="F171" s="204"/>
      <c r="G171" s="204"/>
      <c r="H171" s="205"/>
      <c r="I171" s="43"/>
      <c r="J171" s="42"/>
    </row>
    <row r="172" spans="1:10" ht="12.75">
      <c r="A172" s="71"/>
      <c r="B172" s="69"/>
      <c r="C172" s="75"/>
      <c r="D172" s="203"/>
      <c r="E172" s="204"/>
      <c r="F172" s="204"/>
      <c r="G172" s="204"/>
      <c r="H172" s="205"/>
      <c r="I172" s="43"/>
      <c r="J172" s="42"/>
    </row>
    <row r="173" spans="1:10" ht="12.75">
      <c r="A173" s="71"/>
      <c r="B173" s="69"/>
      <c r="C173" s="75"/>
      <c r="D173" s="203"/>
      <c r="E173" s="204"/>
      <c r="F173" s="204"/>
      <c r="G173" s="204"/>
      <c r="H173" s="205"/>
      <c r="I173" s="43"/>
      <c r="J173" s="42"/>
    </row>
    <row r="174" spans="1:10" ht="12.75">
      <c r="A174" s="71"/>
      <c r="B174" s="69"/>
      <c r="C174" s="75"/>
      <c r="D174" s="203"/>
      <c r="E174" s="204"/>
      <c r="F174" s="204"/>
      <c r="G174" s="204"/>
      <c r="H174" s="205"/>
      <c r="I174" s="43"/>
      <c r="J174" s="42"/>
    </row>
    <row r="175" spans="1:10" ht="12.75">
      <c r="A175" s="71"/>
      <c r="B175" s="69"/>
      <c r="C175" s="75"/>
      <c r="D175" s="203"/>
      <c r="E175" s="204"/>
      <c r="F175" s="204"/>
      <c r="G175" s="204"/>
      <c r="H175" s="205"/>
      <c r="I175" s="43"/>
      <c r="J175" s="42"/>
    </row>
    <row r="176" spans="1:10" ht="12.75">
      <c r="A176" s="71"/>
      <c r="B176" s="69"/>
      <c r="C176" s="75"/>
      <c r="D176" s="203"/>
      <c r="E176" s="204"/>
      <c r="F176" s="204"/>
      <c r="G176" s="204"/>
      <c r="H176" s="205"/>
      <c r="I176" s="43"/>
      <c r="J176" s="42"/>
    </row>
    <row r="177" spans="1:10" ht="12.75">
      <c r="A177" s="71"/>
      <c r="B177" s="69"/>
      <c r="C177" s="75"/>
      <c r="D177" s="203"/>
      <c r="E177" s="204"/>
      <c r="F177" s="204"/>
      <c r="G177" s="204"/>
      <c r="H177" s="205"/>
      <c r="I177" s="43"/>
      <c r="J177" s="42"/>
    </row>
    <row r="178" spans="1:10" ht="12.75">
      <c r="A178" s="71"/>
      <c r="B178" s="69"/>
      <c r="C178" s="75"/>
      <c r="D178" s="203"/>
      <c r="E178" s="204"/>
      <c r="F178" s="204"/>
      <c r="G178" s="204"/>
      <c r="H178" s="205"/>
      <c r="I178" s="43"/>
      <c r="J178" s="42"/>
    </row>
    <row r="179" spans="1:10" ht="12.75">
      <c r="A179" s="71"/>
      <c r="B179" s="69"/>
      <c r="C179" s="75"/>
      <c r="D179" s="203"/>
      <c r="E179" s="204"/>
      <c r="F179" s="204"/>
      <c r="G179" s="204"/>
      <c r="H179" s="205"/>
      <c r="I179" s="43"/>
      <c r="J179" s="42"/>
    </row>
    <row r="180" spans="1:10" ht="12.75">
      <c r="A180" s="71"/>
      <c r="B180" s="69"/>
      <c r="C180" s="75"/>
      <c r="D180" s="203"/>
      <c r="E180" s="204"/>
      <c r="F180" s="204"/>
      <c r="G180" s="204"/>
      <c r="H180" s="205"/>
      <c r="I180" s="43"/>
      <c r="J180" s="42"/>
    </row>
    <row r="181" spans="1:10" ht="12.75">
      <c r="A181" s="71"/>
      <c r="B181" s="69"/>
      <c r="C181" s="75"/>
      <c r="D181" s="203"/>
      <c r="E181" s="204"/>
      <c r="F181" s="204"/>
      <c r="G181" s="204"/>
      <c r="H181" s="205"/>
      <c r="I181" s="43"/>
      <c r="J181" s="42"/>
    </row>
    <row r="182" spans="1:10" ht="12.75">
      <c r="A182" s="71"/>
      <c r="B182" s="69"/>
      <c r="C182" s="75"/>
      <c r="D182" s="203"/>
      <c r="E182" s="204"/>
      <c r="F182" s="204"/>
      <c r="G182" s="204"/>
      <c r="H182" s="205"/>
      <c r="I182" s="43"/>
      <c r="J182" s="42"/>
    </row>
    <row r="183" spans="1:10" ht="12.75">
      <c r="A183" s="71"/>
      <c r="B183" s="69"/>
      <c r="C183" s="75"/>
      <c r="D183" s="203"/>
      <c r="E183" s="204"/>
      <c r="F183" s="204"/>
      <c r="G183" s="204"/>
      <c r="H183" s="205"/>
      <c r="I183" s="43"/>
      <c r="J183" s="42"/>
    </row>
    <row r="184" spans="1:10" ht="12.75">
      <c r="A184" s="71"/>
      <c r="B184" s="69"/>
      <c r="C184" s="75"/>
      <c r="D184" s="203"/>
      <c r="E184" s="204"/>
      <c r="F184" s="204"/>
      <c r="G184" s="204"/>
      <c r="H184" s="205"/>
      <c r="I184" s="43"/>
      <c r="J184" s="42"/>
    </row>
    <row r="185" spans="1:10" ht="12.75">
      <c r="A185" s="71"/>
      <c r="B185" s="69"/>
      <c r="C185" s="75"/>
      <c r="D185" s="203"/>
      <c r="E185" s="204"/>
      <c r="F185" s="204"/>
      <c r="G185" s="204"/>
      <c r="H185" s="205"/>
      <c r="I185" s="43"/>
      <c r="J185" s="42"/>
    </row>
    <row r="186" spans="1:10" ht="12.75">
      <c r="A186" s="71"/>
      <c r="B186" s="69"/>
      <c r="C186" s="75"/>
      <c r="D186" s="203"/>
      <c r="E186" s="204"/>
      <c r="F186" s="204"/>
      <c r="G186" s="204"/>
      <c r="H186" s="205"/>
      <c r="I186" s="43"/>
      <c r="J186" s="42"/>
    </row>
    <row r="187" spans="1:10" ht="12.75">
      <c r="A187" s="71"/>
      <c r="B187" s="69"/>
      <c r="C187" s="75"/>
      <c r="D187" s="203"/>
      <c r="E187" s="204"/>
      <c r="F187" s="204"/>
      <c r="G187" s="204"/>
      <c r="H187" s="205"/>
      <c r="I187" s="43"/>
      <c r="J187" s="42"/>
    </row>
    <row r="188" spans="1:10" ht="12.75">
      <c r="A188" s="71"/>
      <c r="B188" s="69"/>
      <c r="C188" s="75"/>
      <c r="D188" s="203"/>
      <c r="E188" s="204"/>
      <c r="F188" s="204"/>
      <c r="G188" s="204"/>
      <c r="H188" s="205"/>
      <c r="I188" s="43"/>
      <c r="J188" s="42"/>
    </row>
    <row r="189" spans="1:10" ht="12.75">
      <c r="A189" s="71"/>
      <c r="B189" s="69"/>
      <c r="C189" s="75"/>
      <c r="D189" s="203"/>
      <c r="E189" s="204"/>
      <c r="F189" s="204"/>
      <c r="G189" s="204"/>
      <c r="H189" s="205"/>
      <c r="I189" s="43"/>
      <c r="J189" s="42"/>
    </row>
    <row r="190" spans="1:10" ht="12.75">
      <c r="A190" s="71"/>
      <c r="B190" s="69"/>
      <c r="C190" s="75"/>
      <c r="D190" s="203"/>
      <c r="E190" s="204"/>
      <c r="F190" s="204"/>
      <c r="G190" s="204"/>
      <c r="H190" s="205"/>
      <c r="I190" s="43"/>
      <c r="J190" s="42"/>
    </row>
    <row r="191" spans="1:10" ht="12.75">
      <c r="A191" s="71"/>
      <c r="B191" s="69"/>
      <c r="C191" s="75"/>
      <c r="D191" s="203"/>
      <c r="E191" s="204"/>
      <c r="F191" s="204"/>
      <c r="G191" s="204"/>
      <c r="H191" s="205"/>
      <c r="I191" s="43"/>
      <c r="J191" s="42"/>
    </row>
    <row r="192" spans="1:10" ht="12.75">
      <c r="A192" s="71"/>
      <c r="B192" s="69"/>
      <c r="C192" s="75"/>
      <c r="D192" s="203"/>
      <c r="E192" s="204"/>
      <c r="F192" s="204"/>
      <c r="G192" s="204"/>
      <c r="H192" s="205"/>
      <c r="I192" s="43"/>
      <c r="J192" s="42"/>
    </row>
    <row r="193" spans="1:10" ht="12.75">
      <c r="A193" s="71"/>
      <c r="B193" s="69"/>
      <c r="C193" s="75"/>
      <c r="D193" s="203"/>
      <c r="E193" s="204"/>
      <c r="F193" s="204"/>
      <c r="G193" s="204"/>
      <c r="H193" s="205"/>
      <c r="I193" s="43"/>
      <c r="J193" s="42"/>
    </row>
    <row r="194" spans="1:10" ht="12.75">
      <c r="A194" s="71"/>
      <c r="B194" s="69"/>
      <c r="C194" s="75"/>
      <c r="D194" s="203"/>
      <c r="E194" s="204"/>
      <c r="F194" s="204"/>
      <c r="G194" s="204"/>
      <c r="H194" s="205"/>
      <c r="I194" s="43"/>
      <c r="J194" s="42"/>
    </row>
    <row r="195" spans="1:10" ht="12.75">
      <c r="A195" s="71"/>
      <c r="B195" s="69"/>
      <c r="C195" s="75"/>
      <c r="D195" s="203"/>
      <c r="E195" s="204"/>
      <c r="F195" s="204"/>
      <c r="G195" s="204"/>
      <c r="H195" s="205"/>
      <c r="I195" s="43"/>
      <c r="J195" s="42"/>
    </row>
    <row r="196" spans="1:10" ht="12.75">
      <c r="A196" s="71"/>
      <c r="B196" s="69"/>
      <c r="C196" s="75"/>
      <c r="D196" s="203"/>
      <c r="E196" s="204"/>
      <c r="F196" s="204"/>
      <c r="G196" s="204"/>
      <c r="H196" s="205"/>
      <c r="I196" s="43"/>
      <c r="J196" s="42"/>
    </row>
    <row r="197" spans="1:10" ht="12.75">
      <c r="A197" s="71"/>
      <c r="B197" s="69"/>
      <c r="C197" s="75"/>
      <c r="D197" s="203"/>
      <c r="E197" s="204"/>
      <c r="F197" s="204"/>
      <c r="G197" s="204"/>
      <c r="H197" s="205"/>
      <c r="I197" s="43"/>
      <c r="J197" s="42"/>
    </row>
    <row r="198" spans="1:10" ht="12.75">
      <c r="A198" s="71"/>
      <c r="B198" s="69"/>
      <c r="C198" s="75"/>
      <c r="D198" s="203"/>
      <c r="E198" s="204"/>
      <c r="F198" s="204"/>
      <c r="G198" s="204"/>
      <c r="H198" s="205"/>
      <c r="I198" s="43"/>
      <c r="J198" s="42"/>
    </row>
    <row r="199" spans="1:10" ht="12.75">
      <c r="A199" s="71"/>
      <c r="B199" s="69"/>
      <c r="C199" s="75"/>
      <c r="D199" s="203"/>
      <c r="E199" s="204"/>
      <c r="F199" s="204"/>
      <c r="G199" s="204"/>
      <c r="H199" s="205"/>
      <c r="I199" s="43"/>
      <c r="J199" s="42"/>
    </row>
    <row r="200" spans="1:10" ht="12.75">
      <c r="A200" s="71"/>
      <c r="B200" s="69"/>
      <c r="C200" s="75"/>
      <c r="D200" s="203"/>
      <c r="E200" s="204"/>
      <c r="F200" s="204"/>
      <c r="G200" s="204"/>
      <c r="H200" s="205"/>
      <c r="I200" s="43"/>
      <c r="J200" s="42"/>
    </row>
    <row r="201" spans="1:10" ht="12.75">
      <c r="A201" s="71"/>
      <c r="B201" s="69"/>
      <c r="C201" s="75"/>
      <c r="D201" s="203"/>
      <c r="E201" s="204"/>
      <c r="F201" s="204"/>
      <c r="G201" s="204"/>
      <c r="H201" s="205"/>
      <c r="I201" s="43"/>
      <c r="J201" s="42"/>
    </row>
    <row r="202" spans="1:10" ht="12.75">
      <c r="A202" s="71"/>
      <c r="B202" s="69"/>
      <c r="C202" s="75"/>
      <c r="D202" s="203"/>
      <c r="E202" s="204"/>
      <c r="F202" s="204"/>
      <c r="G202" s="204"/>
      <c r="H202" s="205"/>
      <c r="I202" s="43"/>
      <c r="J202" s="42"/>
    </row>
    <row r="203" spans="1:10" ht="12.75">
      <c r="A203" s="71"/>
      <c r="B203" s="69"/>
      <c r="C203" s="75"/>
      <c r="D203" s="203"/>
      <c r="E203" s="204"/>
      <c r="F203" s="204"/>
      <c r="G203" s="204"/>
      <c r="H203" s="205"/>
      <c r="I203" s="43"/>
      <c r="J203" s="42"/>
    </row>
    <row r="204" spans="1:10" ht="12.75">
      <c r="A204" s="71"/>
      <c r="B204" s="69"/>
      <c r="C204" s="75"/>
      <c r="D204" s="203"/>
      <c r="E204" s="204"/>
      <c r="F204" s="204"/>
      <c r="G204" s="204"/>
      <c r="H204" s="205"/>
      <c r="I204" s="43"/>
      <c r="J204" s="42"/>
    </row>
    <row r="205" spans="1:10" ht="12.75">
      <c r="A205" s="71"/>
      <c r="B205" s="69"/>
      <c r="C205" s="75"/>
      <c r="D205" s="203"/>
      <c r="E205" s="204"/>
      <c r="F205" s="204"/>
      <c r="G205" s="204"/>
      <c r="H205" s="205"/>
      <c r="I205" s="43"/>
      <c r="J205" s="42"/>
    </row>
    <row r="206" spans="1:10" ht="12.75">
      <c r="A206" s="71"/>
      <c r="B206" s="69"/>
      <c r="C206" s="75"/>
      <c r="D206" s="203"/>
      <c r="E206" s="204"/>
      <c r="F206" s="204"/>
      <c r="G206" s="204"/>
      <c r="H206" s="205"/>
      <c r="I206" s="43"/>
      <c r="J206" s="42"/>
    </row>
    <row r="207" spans="1:10" ht="12.75">
      <c r="A207" s="71"/>
      <c r="B207" s="69"/>
      <c r="C207" s="75"/>
      <c r="D207" s="203"/>
      <c r="E207" s="204"/>
      <c r="F207" s="204"/>
      <c r="G207" s="204"/>
      <c r="H207" s="205"/>
      <c r="I207" s="43"/>
      <c r="J207" s="42"/>
    </row>
    <row r="208" spans="1:10" ht="12.75">
      <c r="A208" s="71"/>
      <c r="B208" s="69"/>
      <c r="C208" s="75"/>
      <c r="D208" s="203"/>
      <c r="E208" s="204"/>
      <c r="F208" s="204"/>
      <c r="G208" s="204"/>
      <c r="H208" s="205"/>
      <c r="I208" s="43"/>
      <c r="J208" s="42"/>
    </row>
    <row r="209" spans="1:10" ht="12.75">
      <c r="A209" s="71"/>
      <c r="B209" s="69"/>
      <c r="C209" s="75"/>
      <c r="D209" s="203"/>
      <c r="E209" s="204"/>
      <c r="F209" s="204"/>
      <c r="G209" s="204"/>
      <c r="H209" s="205"/>
      <c r="I209" s="43"/>
      <c r="J209" s="42"/>
    </row>
    <row r="210" spans="1:10" ht="12.75">
      <c r="A210" s="71"/>
      <c r="B210" s="69"/>
      <c r="C210" s="75"/>
      <c r="D210" s="203"/>
      <c r="E210" s="204"/>
      <c r="F210" s="204"/>
      <c r="G210" s="204"/>
      <c r="H210" s="205"/>
      <c r="I210" s="43"/>
      <c r="J210" s="42"/>
    </row>
    <row r="211" spans="1:10" ht="12.75">
      <c r="A211" s="71"/>
      <c r="B211" s="69"/>
      <c r="C211" s="75"/>
      <c r="D211" s="203"/>
      <c r="E211" s="204"/>
      <c r="F211" s="204"/>
      <c r="G211" s="204"/>
      <c r="H211" s="205"/>
      <c r="I211" s="43"/>
      <c r="J211" s="42"/>
    </row>
    <row r="212" spans="1:10" ht="12.75">
      <c r="A212" s="71"/>
      <c r="B212" s="69"/>
      <c r="C212" s="75"/>
      <c r="D212" s="203"/>
      <c r="E212" s="204"/>
      <c r="F212" s="204"/>
      <c r="G212" s="204"/>
      <c r="H212" s="205"/>
      <c r="I212" s="43"/>
      <c r="J212" s="42"/>
    </row>
    <row r="213" spans="1:10" ht="12.75">
      <c r="A213" s="71"/>
      <c r="B213" s="69"/>
      <c r="C213" s="75"/>
      <c r="D213" s="203"/>
      <c r="E213" s="204"/>
      <c r="F213" s="204"/>
      <c r="G213" s="204"/>
      <c r="H213" s="205"/>
      <c r="I213" s="43"/>
      <c r="J213" s="42"/>
    </row>
    <row r="214" spans="1:10" ht="12.75">
      <c r="A214" s="71"/>
      <c r="B214" s="69"/>
      <c r="C214" s="75"/>
      <c r="D214" s="203"/>
      <c r="E214" s="204"/>
      <c r="F214" s="204"/>
      <c r="G214" s="204"/>
      <c r="H214" s="205"/>
      <c r="I214" s="43"/>
      <c r="J214" s="42"/>
    </row>
    <row r="215" spans="1:10" ht="12.75">
      <c r="A215" s="71"/>
      <c r="B215" s="69"/>
      <c r="C215" s="75"/>
      <c r="D215" s="203"/>
      <c r="E215" s="204"/>
      <c r="F215" s="204"/>
      <c r="G215" s="204"/>
      <c r="H215" s="205"/>
      <c r="I215" s="43"/>
      <c r="J215" s="42"/>
    </row>
    <row r="216" spans="1:10" ht="12.75">
      <c r="A216" s="71"/>
      <c r="B216" s="69"/>
      <c r="C216" s="75"/>
      <c r="D216" s="203"/>
      <c r="E216" s="204"/>
      <c r="F216" s="204"/>
      <c r="G216" s="204"/>
      <c r="H216" s="205"/>
      <c r="I216" s="43"/>
      <c r="J216" s="42"/>
    </row>
    <row r="217" spans="1:10" ht="12.75">
      <c r="A217" s="71"/>
      <c r="B217" s="69"/>
      <c r="C217" s="75"/>
      <c r="D217" s="203"/>
      <c r="E217" s="204"/>
      <c r="F217" s="204"/>
      <c r="G217" s="204"/>
      <c r="H217" s="205"/>
      <c r="I217" s="43"/>
      <c r="J217" s="42"/>
    </row>
    <row r="218" spans="1:10" ht="12.75">
      <c r="A218" s="71"/>
      <c r="B218" s="69"/>
      <c r="C218" s="75"/>
      <c r="D218" s="203"/>
      <c r="E218" s="204"/>
      <c r="F218" s="204"/>
      <c r="G218" s="204"/>
      <c r="H218" s="205"/>
      <c r="I218" s="43"/>
      <c r="J218" s="42"/>
    </row>
    <row r="219" spans="1:10" ht="12.75">
      <c r="A219" s="71"/>
      <c r="B219" s="69"/>
      <c r="C219" s="75"/>
      <c r="D219" s="203"/>
      <c r="E219" s="204"/>
      <c r="F219" s="204"/>
      <c r="G219" s="204"/>
      <c r="H219" s="205"/>
      <c r="I219" s="43"/>
      <c r="J219" s="42"/>
    </row>
    <row r="220" spans="1:10" ht="12.75">
      <c r="A220" s="71"/>
      <c r="B220" s="69"/>
      <c r="C220" s="75"/>
      <c r="D220" s="203"/>
      <c r="E220" s="204"/>
      <c r="F220" s="204"/>
      <c r="G220" s="204"/>
      <c r="H220" s="205"/>
      <c r="I220" s="43"/>
      <c r="J220" s="42"/>
    </row>
    <row r="221" spans="1:10" ht="12.75">
      <c r="A221" s="71"/>
      <c r="B221" s="69"/>
      <c r="C221" s="75"/>
      <c r="D221" s="203"/>
      <c r="E221" s="204"/>
      <c r="F221" s="204"/>
      <c r="G221" s="204"/>
      <c r="H221" s="205"/>
      <c r="I221" s="43"/>
      <c r="J221" s="42"/>
    </row>
    <row r="222" spans="1:10" ht="12.75">
      <c r="A222" s="71"/>
      <c r="B222" s="69"/>
      <c r="C222" s="75"/>
      <c r="D222" s="203"/>
      <c r="E222" s="204"/>
      <c r="F222" s="204"/>
      <c r="G222" s="204"/>
      <c r="H222" s="205"/>
      <c r="I222" s="43"/>
      <c r="J222" s="42"/>
    </row>
    <row r="223" spans="1:10" ht="12.75">
      <c r="A223" s="71"/>
      <c r="B223" s="69"/>
      <c r="C223" s="75"/>
      <c r="D223" s="203"/>
      <c r="E223" s="204"/>
      <c r="F223" s="204"/>
      <c r="G223" s="204"/>
      <c r="H223" s="205"/>
      <c r="I223" s="43"/>
      <c r="J223" s="42"/>
    </row>
    <row r="224" spans="1:10" ht="12.75">
      <c r="A224" s="71"/>
      <c r="B224" s="69"/>
      <c r="C224" s="75"/>
      <c r="D224" s="203"/>
      <c r="E224" s="204"/>
      <c r="F224" s="204"/>
      <c r="G224" s="204"/>
      <c r="H224" s="205"/>
      <c r="I224" s="43"/>
      <c r="J224" s="42"/>
    </row>
    <row r="225" spans="1:10" ht="12.75">
      <c r="A225" s="71"/>
      <c r="B225" s="69"/>
      <c r="C225" s="75"/>
      <c r="D225" s="203"/>
      <c r="E225" s="204"/>
      <c r="F225" s="204"/>
      <c r="G225" s="204"/>
      <c r="H225" s="205"/>
      <c r="I225" s="43"/>
      <c r="J225" s="42"/>
    </row>
    <row r="226" spans="1:10" ht="12.75">
      <c r="A226" s="71"/>
      <c r="B226" s="69"/>
      <c r="C226" s="75"/>
      <c r="D226" s="203"/>
      <c r="E226" s="204"/>
      <c r="F226" s="204"/>
      <c r="G226" s="204"/>
      <c r="H226" s="205"/>
      <c r="I226" s="43"/>
      <c r="J226" s="42"/>
    </row>
    <row r="227" spans="1:10" ht="12.75">
      <c r="A227" s="71"/>
      <c r="B227" s="69"/>
      <c r="C227" s="75"/>
      <c r="D227" s="203"/>
      <c r="E227" s="204"/>
      <c r="F227" s="204"/>
      <c r="G227" s="204"/>
      <c r="H227" s="205"/>
      <c r="I227" s="43"/>
      <c r="J227" s="42"/>
    </row>
    <row r="228" spans="1:10" ht="12.75">
      <c r="A228" s="71"/>
      <c r="B228" s="69"/>
      <c r="C228" s="75"/>
      <c r="D228" s="203"/>
      <c r="E228" s="204"/>
      <c r="F228" s="204"/>
      <c r="G228" s="204"/>
      <c r="H228" s="205"/>
      <c r="I228" s="43"/>
      <c r="J228" s="42"/>
    </row>
    <row r="229" spans="1:10" ht="12.75">
      <c r="A229" s="71"/>
      <c r="B229" s="69"/>
      <c r="C229" s="75"/>
      <c r="D229" s="203"/>
      <c r="E229" s="204"/>
      <c r="F229" s="204"/>
      <c r="G229" s="204"/>
      <c r="H229" s="205"/>
      <c r="I229" s="43"/>
      <c r="J229" s="42"/>
    </row>
    <row r="230" spans="1:10" ht="12.75">
      <c r="A230" s="71"/>
      <c r="B230" s="69"/>
      <c r="C230" s="75"/>
      <c r="D230" s="203"/>
      <c r="E230" s="204"/>
      <c r="F230" s="204"/>
      <c r="G230" s="204"/>
      <c r="H230" s="205"/>
      <c r="I230" s="43"/>
      <c r="J230" s="42"/>
    </row>
    <row r="231" spans="1:10" ht="12.75">
      <c r="A231" s="71"/>
      <c r="B231" s="69"/>
      <c r="C231" s="75"/>
      <c r="D231" s="203"/>
      <c r="E231" s="204"/>
      <c r="F231" s="204"/>
      <c r="G231" s="204"/>
      <c r="H231" s="205"/>
      <c r="I231" s="43"/>
      <c r="J231" s="42"/>
    </row>
    <row r="232" spans="1:10" ht="12.75">
      <c r="A232" s="71"/>
      <c r="B232" s="69"/>
      <c r="C232" s="75"/>
      <c r="D232" s="203"/>
      <c r="E232" s="204"/>
      <c r="F232" s="204"/>
      <c r="G232" s="204"/>
      <c r="H232" s="205"/>
      <c r="I232" s="43"/>
      <c r="J232" s="42"/>
    </row>
    <row r="233" spans="1:10" ht="12.75">
      <c r="A233" s="71"/>
      <c r="B233" s="69"/>
      <c r="C233" s="75"/>
      <c r="D233" s="203"/>
      <c r="E233" s="204"/>
      <c r="F233" s="204"/>
      <c r="G233" s="204"/>
      <c r="H233" s="205"/>
      <c r="I233" s="43"/>
      <c r="J233" s="42"/>
    </row>
    <row r="234" spans="1:10" ht="12.75">
      <c r="A234" s="71"/>
      <c r="B234" s="69"/>
      <c r="C234" s="75"/>
      <c r="D234" s="203"/>
      <c r="E234" s="204"/>
      <c r="F234" s="204"/>
      <c r="G234" s="204"/>
      <c r="H234" s="205"/>
      <c r="I234" s="43"/>
      <c r="J234" s="42"/>
    </row>
    <row r="235" spans="1:10" ht="12.75">
      <c r="A235" s="71"/>
      <c r="B235" s="69"/>
      <c r="C235" s="75"/>
      <c r="D235" s="203"/>
      <c r="E235" s="204"/>
      <c r="F235" s="204"/>
      <c r="G235" s="204"/>
      <c r="H235" s="205"/>
      <c r="I235" s="43"/>
      <c r="J235" s="42"/>
    </row>
    <row r="236" spans="1:10" ht="12.75">
      <c r="A236" s="71"/>
      <c r="B236" s="69"/>
      <c r="C236" s="75"/>
      <c r="D236" s="203"/>
      <c r="E236" s="204"/>
      <c r="F236" s="204"/>
      <c r="G236" s="204"/>
      <c r="H236" s="205"/>
      <c r="I236" s="43"/>
      <c r="J236" s="42"/>
    </row>
    <row r="237" spans="1:10" ht="12.75">
      <c r="A237" s="71"/>
      <c r="B237" s="69"/>
      <c r="C237" s="75"/>
      <c r="D237" s="203"/>
      <c r="E237" s="204"/>
      <c r="F237" s="204"/>
      <c r="G237" s="204"/>
      <c r="H237" s="205"/>
      <c r="I237" s="43"/>
      <c r="J237" s="42"/>
    </row>
    <row r="238" spans="1:10" ht="12.75">
      <c r="A238" s="71"/>
      <c r="B238" s="69"/>
      <c r="C238" s="75"/>
      <c r="D238" s="203"/>
      <c r="E238" s="204"/>
      <c r="F238" s="204"/>
      <c r="G238" s="204"/>
      <c r="H238" s="205"/>
      <c r="I238" s="43"/>
      <c r="J238" s="42"/>
    </row>
    <row r="239" spans="1:10" ht="12.75">
      <c r="A239" s="71"/>
      <c r="B239" s="69"/>
      <c r="C239" s="75"/>
      <c r="D239" s="203"/>
      <c r="E239" s="204"/>
      <c r="F239" s="204"/>
      <c r="G239" s="204"/>
      <c r="H239" s="205"/>
      <c r="I239" s="43"/>
      <c r="J239" s="42"/>
    </row>
    <row r="240" spans="1:10" ht="12.75">
      <c r="A240" s="71"/>
      <c r="B240" s="69"/>
      <c r="C240" s="75"/>
      <c r="D240" s="203"/>
      <c r="E240" s="204"/>
      <c r="F240" s="204"/>
      <c r="G240" s="204"/>
      <c r="H240" s="205"/>
      <c r="I240" s="43"/>
      <c r="J240" s="42"/>
    </row>
    <row r="241" spans="1:10" ht="12.75">
      <c r="A241" s="71"/>
      <c r="B241" s="69"/>
      <c r="C241" s="75"/>
      <c r="D241" s="203"/>
      <c r="E241" s="204"/>
      <c r="F241" s="204"/>
      <c r="G241" s="204"/>
      <c r="H241" s="205"/>
      <c r="I241" s="43"/>
      <c r="J241" s="42"/>
    </row>
    <row r="242" spans="1:10" ht="12.75">
      <c r="A242" s="71"/>
      <c r="B242" s="69"/>
      <c r="C242" s="75"/>
      <c r="D242" s="203"/>
      <c r="E242" s="204"/>
      <c r="F242" s="204"/>
      <c r="G242" s="204"/>
      <c r="H242" s="205"/>
      <c r="I242" s="43"/>
      <c r="J242" s="42"/>
    </row>
    <row r="243" spans="1:10" ht="12.75">
      <c r="A243" s="71"/>
      <c r="B243" s="69"/>
      <c r="C243" s="75"/>
      <c r="D243" s="203"/>
      <c r="E243" s="204"/>
      <c r="F243" s="204"/>
      <c r="G243" s="204"/>
      <c r="H243" s="205"/>
      <c r="I243" s="43"/>
      <c r="J243" s="42"/>
    </row>
    <row r="244" spans="1:10" ht="12.75">
      <c r="A244" s="71"/>
      <c r="B244" s="69"/>
      <c r="C244" s="75"/>
      <c r="D244" s="203"/>
      <c r="E244" s="204"/>
      <c r="F244" s="204"/>
      <c r="G244" s="204"/>
      <c r="H244" s="205"/>
      <c r="I244" s="43"/>
      <c r="J244" s="42"/>
    </row>
    <row r="245" spans="1:10" ht="12.75">
      <c r="A245" s="71"/>
      <c r="B245" s="69"/>
      <c r="C245" s="75"/>
      <c r="D245" s="203"/>
      <c r="E245" s="204"/>
      <c r="F245" s="204"/>
      <c r="G245" s="204"/>
      <c r="H245" s="205"/>
      <c r="I245" s="43"/>
      <c r="J245" s="42"/>
    </row>
    <row r="246" spans="1:10" ht="12.75">
      <c r="A246" s="71"/>
      <c r="B246" s="69"/>
      <c r="C246" s="75"/>
      <c r="D246" s="203"/>
      <c r="E246" s="204"/>
      <c r="F246" s="204"/>
      <c r="G246" s="204"/>
      <c r="H246" s="205"/>
      <c r="I246" s="43"/>
      <c r="J246" s="42"/>
    </row>
    <row r="247" spans="1:10" ht="12.75">
      <c r="A247" s="71"/>
      <c r="B247" s="69"/>
      <c r="C247" s="75"/>
      <c r="D247" s="203"/>
      <c r="E247" s="204"/>
      <c r="F247" s="204"/>
      <c r="G247" s="204"/>
      <c r="H247" s="205"/>
      <c r="I247" s="43"/>
      <c r="J247" s="42"/>
    </row>
    <row r="248" spans="1:10" ht="12.75">
      <c r="A248" s="71"/>
      <c r="B248" s="69"/>
      <c r="C248" s="75"/>
      <c r="D248" s="203"/>
      <c r="E248" s="204"/>
      <c r="F248" s="204"/>
      <c r="G248" s="204"/>
      <c r="H248" s="205"/>
      <c r="I248" s="43"/>
      <c r="J248" s="42"/>
    </row>
    <row r="249" spans="1:10" ht="12.75">
      <c r="A249" s="71"/>
      <c r="B249" s="69"/>
      <c r="C249" s="75"/>
      <c r="D249" s="203"/>
      <c r="E249" s="204"/>
      <c r="F249" s="204"/>
      <c r="G249" s="204"/>
      <c r="H249" s="205"/>
      <c r="I249" s="43"/>
      <c r="J249" s="42"/>
    </row>
    <row r="250" spans="1:10" ht="12.75">
      <c r="A250" s="71"/>
      <c r="B250" s="69"/>
      <c r="C250" s="75"/>
      <c r="D250" s="203"/>
      <c r="E250" s="204"/>
      <c r="F250" s="204"/>
      <c r="G250" s="204"/>
      <c r="H250" s="205"/>
      <c r="I250" s="43"/>
      <c r="J250" s="42"/>
    </row>
    <row r="251" spans="1:10" ht="12.75">
      <c r="A251" s="71"/>
      <c r="B251" s="69"/>
      <c r="C251" s="75"/>
      <c r="D251" s="203"/>
      <c r="E251" s="204"/>
      <c r="F251" s="204"/>
      <c r="G251" s="204"/>
      <c r="H251" s="205"/>
      <c r="I251" s="43"/>
      <c r="J251" s="42"/>
    </row>
    <row r="252" spans="1:10" ht="12.75">
      <c r="A252" s="71"/>
      <c r="B252" s="69"/>
      <c r="C252" s="75"/>
      <c r="D252" s="203"/>
      <c r="E252" s="204"/>
      <c r="F252" s="204"/>
      <c r="G252" s="204"/>
      <c r="H252" s="205"/>
      <c r="I252" s="43"/>
      <c r="J252" s="42"/>
    </row>
    <row r="253" spans="1:10" ht="12.75">
      <c r="A253" s="71"/>
      <c r="B253" s="69"/>
      <c r="C253" s="75"/>
      <c r="D253" s="203"/>
      <c r="E253" s="204"/>
      <c r="F253" s="204"/>
      <c r="G253" s="204"/>
      <c r="H253" s="205"/>
      <c r="I253" s="43"/>
      <c r="J253" s="42"/>
    </row>
    <row r="254" spans="1:10" ht="12.75">
      <c r="A254" s="71"/>
      <c r="B254" s="69"/>
      <c r="C254" s="75"/>
      <c r="D254" s="203"/>
      <c r="E254" s="204"/>
      <c r="F254" s="204"/>
      <c r="G254" s="204"/>
      <c r="H254" s="205"/>
      <c r="I254" s="43"/>
      <c r="J254" s="42"/>
    </row>
    <row r="255" spans="1:10" ht="12.75">
      <c r="A255" s="71"/>
      <c r="B255" s="69"/>
      <c r="C255" s="75"/>
      <c r="D255" s="203"/>
      <c r="E255" s="204"/>
      <c r="F255" s="204"/>
      <c r="G255" s="204"/>
      <c r="H255" s="205"/>
      <c r="I255" s="43"/>
      <c r="J255" s="42"/>
    </row>
    <row r="256" spans="1:10" ht="12.75">
      <c r="A256" s="71"/>
      <c r="B256" s="69"/>
      <c r="C256" s="75"/>
      <c r="D256" s="203"/>
      <c r="E256" s="204"/>
      <c r="F256" s="204"/>
      <c r="G256" s="204"/>
      <c r="H256" s="205"/>
      <c r="I256" s="43"/>
      <c r="J256" s="42"/>
    </row>
    <row r="257" spans="1:10" ht="12.75">
      <c r="A257" s="71"/>
      <c r="B257" s="69"/>
      <c r="C257" s="75"/>
      <c r="D257" s="203"/>
      <c r="E257" s="204"/>
      <c r="F257" s="204"/>
      <c r="G257" s="204"/>
      <c r="H257" s="205"/>
      <c r="I257" s="43"/>
      <c r="J257" s="42"/>
    </row>
    <row r="258" spans="1:10" ht="12.75">
      <c r="A258" s="71"/>
      <c r="B258" s="69"/>
      <c r="C258" s="75"/>
      <c r="D258" s="203"/>
      <c r="E258" s="204"/>
      <c r="F258" s="204"/>
      <c r="G258" s="204"/>
      <c r="H258" s="205"/>
      <c r="I258" s="43"/>
      <c r="J258" s="42"/>
    </row>
    <row r="259" spans="1:10" ht="12.75">
      <c r="A259" s="71"/>
      <c r="B259" s="69"/>
      <c r="C259" s="75"/>
      <c r="D259" s="203"/>
      <c r="E259" s="204"/>
      <c r="F259" s="204"/>
      <c r="G259" s="204"/>
      <c r="H259" s="205"/>
      <c r="I259" s="43"/>
      <c r="J259" s="42"/>
    </row>
    <row r="260" spans="1:10" ht="12.75">
      <c r="A260" s="71"/>
      <c r="B260" s="69"/>
      <c r="C260" s="75"/>
      <c r="D260" s="203"/>
      <c r="E260" s="204"/>
      <c r="F260" s="204"/>
      <c r="G260" s="204"/>
      <c r="H260" s="205"/>
      <c r="I260" s="43"/>
      <c r="J260" s="42"/>
    </row>
    <row r="261" spans="1:10" ht="12.75">
      <c r="A261" s="71"/>
      <c r="B261" s="69"/>
      <c r="C261" s="75"/>
      <c r="D261" s="203"/>
      <c r="E261" s="204"/>
      <c r="F261" s="204"/>
      <c r="G261" s="204"/>
      <c r="H261" s="205"/>
      <c r="I261" s="43"/>
      <c r="J261" s="42"/>
    </row>
    <row r="262" spans="1:10" ht="12.75">
      <c r="A262" s="71"/>
      <c r="B262" s="69"/>
      <c r="C262" s="75"/>
      <c r="D262" s="203"/>
      <c r="E262" s="204"/>
      <c r="F262" s="204"/>
      <c r="G262" s="204"/>
      <c r="H262" s="205"/>
      <c r="I262" s="43"/>
      <c r="J262" s="42"/>
    </row>
    <row r="263" spans="1:10" ht="12.75">
      <c r="A263" s="71"/>
      <c r="B263" s="69"/>
      <c r="C263" s="75"/>
      <c r="D263" s="203"/>
      <c r="E263" s="204"/>
      <c r="F263" s="204"/>
      <c r="G263" s="204"/>
      <c r="H263" s="205"/>
      <c r="I263" s="43"/>
      <c r="J263" s="42"/>
    </row>
    <row r="264" spans="1:10" ht="12.75">
      <c r="A264" s="71"/>
      <c r="B264" s="69"/>
      <c r="C264" s="75"/>
      <c r="D264" s="203"/>
      <c r="E264" s="204"/>
      <c r="F264" s="204"/>
      <c r="G264" s="204"/>
      <c r="H264" s="205"/>
      <c r="I264" s="43"/>
      <c r="J264" s="42"/>
    </row>
    <row r="265" spans="1:10" ht="12.75">
      <c r="A265" s="71"/>
      <c r="B265" s="69"/>
      <c r="C265" s="75"/>
      <c r="D265" s="203"/>
      <c r="E265" s="204"/>
      <c r="F265" s="204"/>
      <c r="G265" s="204"/>
      <c r="H265" s="205"/>
      <c r="I265" s="43"/>
      <c r="J265" s="42"/>
    </row>
    <row r="266" spans="1:10" ht="12.75">
      <c r="A266" s="71"/>
      <c r="B266" s="69"/>
      <c r="C266" s="75"/>
      <c r="D266" s="203"/>
      <c r="E266" s="204"/>
      <c r="F266" s="204"/>
      <c r="G266" s="204"/>
      <c r="H266" s="205"/>
      <c r="I266" s="43"/>
      <c r="J266" s="42"/>
    </row>
    <row r="267" spans="1:10" ht="12.75">
      <c r="A267" s="71"/>
      <c r="B267" s="69"/>
      <c r="C267" s="75"/>
      <c r="D267" s="203"/>
      <c r="E267" s="204"/>
      <c r="F267" s="204"/>
      <c r="G267" s="204"/>
      <c r="H267" s="205"/>
      <c r="I267" s="43"/>
      <c r="J267" s="42"/>
    </row>
    <row r="268" spans="1:10" ht="12.75">
      <c r="A268" s="71"/>
      <c r="B268" s="69"/>
      <c r="C268" s="75"/>
      <c r="D268" s="203"/>
      <c r="E268" s="204"/>
      <c r="F268" s="204"/>
      <c r="G268" s="204"/>
      <c r="H268" s="205"/>
      <c r="I268" s="43"/>
      <c r="J268" s="42"/>
    </row>
    <row r="269" spans="1:10" ht="12.75">
      <c r="A269" s="71"/>
      <c r="B269" s="69"/>
      <c r="C269" s="75"/>
      <c r="D269" s="203"/>
      <c r="E269" s="204"/>
      <c r="F269" s="204"/>
      <c r="G269" s="204"/>
      <c r="H269" s="205"/>
      <c r="I269" s="43"/>
      <c r="J269" s="42"/>
    </row>
    <row r="270" spans="1:10" ht="12.75">
      <c r="A270" s="71"/>
      <c r="B270" s="69"/>
      <c r="C270" s="75"/>
      <c r="D270" s="203"/>
      <c r="E270" s="204"/>
      <c r="F270" s="204"/>
      <c r="G270" s="204"/>
      <c r="H270" s="205"/>
      <c r="I270" s="43"/>
      <c r="J270" s="42"/>
    </row>
    <row r="271" spans="1:10" ht="12.75">
      <c r="A271" s="71"/>
      <c r="B271" s="69"/>
      <c r="C271" s="75"/>
      <c r="D271" s="203"/>
      <c r="E271" s="204"/>
      <c r="F271" s="204"/>
      <c r="G271" s="204"/>
      <c r="H271" s="205"/>
      <c r="I271" s="43"/>
      <c r="J271" s="42"/>
    </row>
    <row r="272" spans="1:10" ht="12.75">
      <c r="A272" s="71"/>
      <c r="B272" s="69"/>
      <c r="C272" s="75"/>
      <c r="D272" s="203"/>
      <c r="E272" s="204"/>
      <c r="F272" s="204"/>
      <c r="G272" s="204"/>
      <c r="H272" s="205"/>
      <c r="I272" s="43"/>
      <c r="J272" s="42"/>
    </row>
    <row r="273" spans="1:10" ht="12.75">
      <c r="A273" s="71"/>
      <c r="B273" s="69"/>
      <c r="C273" s="75"/>
      <c r="D273" s="203"/>
      <c r="E273" s="204"/>
      <c r="F273" s="204"/>
      <c r="G273" s="204"/>
      <c r="H273" s="205"/>
      <c r="I273" s="43"/>
      <c r="J273" s="42"/>
    </row>
    <row r="274" spans="1:10" ht="12.75">
      <c r="A274" s="71"/>
      <c r="B274" s="69"/>
      <c r="C274" s="75"/>
      <c r="D274" s="203"/>
      <c r="E274" s="204"/>
      <c r="F274" s="204"/>
      <c r="G274" s="204"/>
      <c r="H274" s="205"/>
      <c r="I274" s="43"/>
      <c r="J274" s="42"/>
    </row>
    <row r="275" spans="1:10" ht="12.75">
      <c r="A275" s="71"/>
      <c r="B275" s="69"/>
      <c r="C275" s="75"/>
      <c r="D275" s="203"/>
      <c r="E275" s="204"/>
      <c r="F275" s="204"/>
      <c r="G275" s="204"/>
      <c r="H275" s="205"/>
      <c r="I275" s="43"/>
      <c r="J275" s="42"/>
    </row>
    <row r="276" spans="1:10" ht="12.75">
      <c r="A276" s="71"/>
      <c r="B276" s="69"/>
      <c r="C276" s="75"/>
      <c r="D276" s="203"/>
      <c r="E276" s="204"/>
      <c r="F276" s="204"/>
      <c r="G276" s="204"/>
      <c r="H276" s="205"/>
      <c r="I276" s="43"/>
      <c r="J276" s="42"/>
    </row>
    <row r="277" spans="1:10" ht="12.75">
      <c r="A277" s="71"/>
      <c r="B277" s="69"/>
      <c r="C277" s="75"/>
      <c r="D277" s="203"/>
      <c r="E277" s="204"/>
      <c r="F277" s="204"/>
      <c r="G277" s="204"/>
      <c r="H277" s="205"/>
      <c r="I277" s="43"/>
      <c r="J277" s="42"/>
    </row>
    <row r="278" spans="1:10" ht="12.75">
      <c r="A278" s="71"/>
      <c r="B278" s="69"/>
      <c r="C278" s="75"/>
      <c r="D278" s="203"/>
      <c r="E278" s="204"/>
      <c r="F278" s="204"/>
      <c r="G278" s="204"/>
      <c r="H278" s="205"/>
      <c r="I278" s="43"/>
      <c r="J278" s="42"/>
    </row>
    <row r="279" spans="1:10" ht="12.75">
      <c r="A279" s="71"/>
      <c r="B279" s="69"/>
      <c r="C279" s="75"/>
      <c r="D279" s="203"/>
      <c r="E279" s="204"/>
      <c r="F279" s="204"/>
      <c r="G279" s="204"/>
      <c r="H279" s="205"/>
      <c r="I279" s="43"/>
      <c r="J279" s="42"/>
    </row>
    <row r="280" spans="1:10" ht="12.75">
      <c r="A280" s="71"/>
      <c r="B280" s="69"/>
      <c r="C280" s="75"/>
      <c r="D280" s="203"/>
      <c r="E280" s="204"/>
      <c r="F280" s="204"/>
      <c r="G280" s="204"/>
      <c r="H280" s="205"/>
      <c r="I280" s="43"/>
      <c r="J280" s="42"/>
    </row>
    <row r="281" spans="1:10" ht="12.75">
      <c r="A281" s="71"/>
      <c r="B281" s="69"/>
      <c r="C281" s="75"/>
      <c r="D281" s="203"/>
      <c r="E281" s="204"/>
      <c r="F281" s="204"/>
      <c r="G281" s="204"/>
      <c r="H281" s="205"/>
      <c r="I281" s="43"/>
      <c r="J281" s="42"/>
    </row>
    <row r="282" spans="1:10" ht="12.75">
      <c r="A282" s="71"/>
      <c r="B282" s="69"/>
      <c r="C282" s="75"/>
      <c r="D282" s="203"/>
      <c r="E282" s="204"/>
      <c r="F282" s="204"/>
      <c r="G282" s="204"/>
      <c r="H282" s="205"/>
      <c r="I282" s="43"/>
      <c r="J282" s="42"/>
    </row>
    <row r="283" spans="1:10" ht="12.75">
      <c r="A283" s="71"/>
      <c r="B283" s="69"/>
      <c r="C283" s="75"/>
      <c r="D283" s="203"/>
      <c r="E283" s="204"/>
      <c r="F283" s="204"/>
      <c r="G283" s="204"/>
      <c r="H283" s="205"/>
      <c r="I283" s="43"/>
      <c r="J283" s="42"/>
    </row>
    <row r="284" spans="1:10" ht="12.75">
      <c r="A284" s="71"/>
      <c r="B284" s="69"/>
      <c r="C284" s="75"/>
      <c r="D284" s="203"/>
      <c r="E284" s="204"/>
      <c r="F284" s="204"/>
      <c r="G284" s="204"/>
      <c r="H284" s="205"/>
      <c r="I284" s="43"/>
      <c r="J284" s="42"/>
    </row>
    <row r="285" spans="1:10" ht="12.75">
      <c r="A285" s="71"/>
      <c r="B285" s="69"/>
      <c r="C285" s="75"/>
      <c r="D285" s="203"/>
      <c r="E285" s="204"/>
      <c r="F285" s="204"/>
      <c r="G285" s="204"/>
      <c r="H285" s="205"/>
      <c r="I285" s="43"/>
      <c r="J285" s="42"/>
    </row>
    <row r="286" spans="1:10" ht="12.75">
      <c r="A286" s="71"/>
      <c r="B286" s="69"/>
      <c r="C286" s="75"/>
      <c r="D286" s="203"/>
      <c r="E286" s="204"/>
      <c r="F286" s="204"/>
      <c r="G286" s="204"/>
      <c r="H286" s="205"/>
      <c r="I286" s="43"/>
      <c r="J286" s="42"/>
    </row>
    <row r="287" spans="1:10" ht="12.75">
      <c r="A287" s="71"/>
      <c r="B287" s="69"/>
      <c r="C287" s="75"/>
      <c r="D287" s="203"/>
      <c r="E287" s="204"/>
      <c r="F287" s="204"/>
      <c r="G287" s="204"/>
      <c r="H287" s="205"/>
      <c r="I287" s="43"/>
      <c r="J287" s="42"/>
    </row>
    <row r="288" spans="1:10" ht="12.75">
      <c r="A288" s="71"/>
      <c r="B288" s="69"/>
      <c r="C288" s="75"/>
      <c r="D288" s="203"/>
      <c r="E288" s="204"/>
      <c r="F288" s="204"/>
      <c r="G288" s="204"/>
      <c r="H288" s="205"/>
      <c r="I288" s="43"/>
      <c r="J288" s="42"/>
    </row>
    <row r="289" spans="1:10" ht="12.75">
      <c r="A289" s="71"/>
      <c r="B289" s="69"/>
      <c r="C289" s="75"/>
      <c r="D289" s="203"/>
      <c r="E289" s="204"/>
      <c r="F289" s="204"/>
      <c r="G289" s="204"/>
      <c r="H289" s="205"/>
      <c r="I289" s="43"/>
      <c r="J289" s="42"/>
    </row>
    <row r="290" spans="1:10" ht="12.75">
      <c r="A290" s="71"/>
      <c r="B290" s="69"/>
      <c r="C290" s="75"/>
      <c r="D290" s="203"/>
      <c r="E290" s="204"/>
      <c r="F290" s="204"/>
      <c r="G290" s="204"/>
      <c r="H290" s="205"/>
      <c r="I290" s="43"/>
      <c r="J290" s="42"/>
    </row>
    <row r="291" spans="1:10" ht="12.75">
      <c r="A291" s="71"/>
      <c r="B291" s="69"/>
      <c r="C291" s="75"/>
      <c r="D291" s="203"/>
      <c r="E291" s="204"/>
      <c r="F291" s="204"/>
      <c r="G291" s="204"/>
      <c r="H291" s="205"/>
      <c r="I291" s="43"/>
      <c r="J291" s="42"/>
    </row>
    <row r="292" spans="1:10" ht="12.75">
      <c r="A292" s="71"/>
      <c r="B292" s="69"/>
      <c r="C292" s="75"/>
      <c r="D292" s="203"/>
      <c r="E292" s="204"/>
      <c r="F292" s="204"/>
      <c r="G292" s="204"/>
      <c r="H292" s="205"/>
      <c r="I292" s="43"/>
      <c r="J292" s="42"/>
    </row>
    <row r="293" spans="1:10" ht="12.75">
      <c r="A293" s="71"/>
      <c r="B293" s="69"/>
      <c r="C293" s="75"/>
      <c r="D293" s="203"/>
      <c r="E293" s="204"/>
      <c r="F293" s="204"/>
      <c r="G293" s="204"/>
      <c r="H293" s="205"/>
      <c r="I293" s="43"/>
      <c r="J293" s="42"/>
    </row>
    <row r="294" spans="1:10" ht="12.75">
      <c r="A294" s="71"/>
      <c r="B294" s="69"/>
      <c r="C294" s="75"/>
      <c r="D294" s="203"/>
      <c r="E294" s="204"/>
      <c r="F294" s="204"/>
      <c r="G294" s="204"/>
      <c r="H294" s="205"/>
      <c r="I294" s="43"/>
      <c r="J294" s="42"/>
    </row>
    <row r="295" spans="1:10" ht="12.75">
      <c r="A295" s="71"/>
      <c r="B295" s="69"/>
      <c r="C295" s="75"/>
      <c r="D295" s="203"/>
      <c r="E295" s="204"/>
      <c r="F295" s="204"/>
      <c r="G295" s="204"/>
      <c r="H295" s="205"/>
      <c r="I295" s="43"/>
      <c r="J295" s="42"/>
    </row>
    <row r="296" spans="1:10" ht="12.75">
      <c r="A296" s="71"/>
      <c r="B296" s="69"/>
      <c r="C296" s="75"/>
      <c r="D296" s="203"/>
      <c r="E296" s="204"/>
      <c r="F296" s="204"/>
      <c r="G296" s="204"/>
      <c r="H296" s="205"/>
      <c r="I296" s="43"/>
      <c r="J296" s="42"/>
    </row>
    <row r="297" spans="1:10" ht="12.75">
      <c r="A297" s="71"/>
      <c r="B297" s="69"/>
      <c r="C297" s="75"/>
      <c r="D297" s="203"/>
      <c r="E297" s="204"/>
      <c r="F297" s="204"/>
      <c r="G297" s="204"/>
      <c r="H297" s="205"/>
      <c r="I297" s="43"/>
      <c r="J297" s="42"/>
    </row>
    <row r="298" spans="1:10" ht="12.75">
      <c r="A298" s="71"/>
      <c r="B298" s="69"/>
      <c r="C298" s="75"/>
      <c r="D298" s="203"/>
      <c r="E298" s="204"/>
      <c r="F298" s="204"/>
      <c r="G298" s="204"/>
      <c r="H298" s="205"/>
      <c r="I298" s="43"/>
      <c r="J298" s="42"/>
    </row>
    <row r="299" spans="1:10" ht="12.75">
      <c r="A299" s="71"/>
      <c r="B299" s="69"/>
      <c r="C299" s="75"/>
      <c r="D299" s="203"/>
      <c r="E299" s="204"/>
      <c r="F299" s="204"/>
      <c r="G299" s="204"/>
      <c r="H299" s="205"/>
      <c r="I299" s="43"/>
      <c r="J299" s="42"/>
    </row>
    <row r="300" spans="1:10" ht="12.75">
      <c r="A300" s="71"/>
      <c r="B300" s="69"/>
      <c r="C300" s="75"/>
      <c r="D300" s="203"/>
      <c r="E300" s="204"/>
      <c r="F300" s="204"/>
      <c r="G300" s="204"/>
      <c r="H300" s="205"/>
      <c r="I300" s="43"/>
      <c r="J300" s="42"/>
    </row>
    <row r="301" spans="1:10" ht="12.75">
      <c r="A301" s="71"/>
      <c r="B301" s="69"/>
      <c r="C301" s="75"/>
      <c r="D301" s="203"/>
      <c r="E301" s="204"/>
      <c r="F301" s="204"/>
      <c r="G301" s="204"/>
      <c r="H301" s="205"/>
      <c r="I301" s="43"/>
      <c r="J301" s="42"/>
    </row>
    <row r="302" spans="1:10" ht="12.75">
      <c r="A302" s="71"/>
      <c r="B302" s="69"/>
      <c r="C302" s="75"/>
      <c r="D302" s="203"/>
      <c r="E302" s="204"/>
      <c r="F302" s="204"/>
      <c r="G302" s="204"/>
      <c r="H302" s="205"/>
      <c r="I302" s="43"/>
      <c r="J302" s="42"/>
    </row>
    <row r="303" spans="1:10" ht="12.75">
      <c r="A303" s="71"/>
      <c r="B303" s="69"/>
      <c r="C303" s="75"/>
      <c r="D303" s="203"/>
      <c r="E303" s="204"/>
      <c r="F303" s="204"/>
      <c r="G303" s="204"/>
      <c r="H303" s="205"/>
      <c r="I303" s="43"/>
      <c r="J303" s="42"/>
    </row>
    <row r="304" spans="1:10" ht="12.75">
      <c r="A304" s="71"/>
      <c r="B304" s="69"/>
      <c r="C304" s="75"/>
      <c r="D304" s="203"/>
      <c r="E304" s="204"/>
      <c r="F304" s="204"/>
      <c r="G304" s="204"/>
      <c r="H304" s="205"/>
      <c r="I304" s="43"/>
      <c r="J304" s="42"/>
    </row>
    <row r="305" spans="1:10" ht="12.75">
      <c r="A305" s="71"/>
      <c r="B305" s="69"/>
      <c r="C305" s="75"/>
      <c r="D305" s="203"/>
      <c r="E305" s="204"/>
      <c r="F305" s="204"/>
      <c r="G305" s="204"/>
      <c r="H305" s="205"/>
      <c r="I305" s="43"/>
      <c r="J305" s="42"/>
    </row>
    <row r="306" spans="1:10" ht="12.75">
      <c r="A306" s="71"/>
      <c r="B306" s="69"/>
      <c r="C306" s="75"/>
      <c r="D306" s="203"/>
      <c r="E306" s="204"/>
      <c r="F306" s="204"/>
      <c r="G306" s="204"/>
      <c r="H306" s="205"/>
      <c r="I306" s="43"/>
      <c r="J306" s="42"/>
    </row>
    <row r="307" spans="1:10" ht="12.75">
      <c r="A307" s="71"/>
      <c r="B307" s="69"/>
      <c r="C307" s="75"/>
      <c r="D307" s="203"/>
      <c r="E307" s="204"/>
      <c r="F307" s="204"/>
      <c r="G307" s="204"/>
      <c r="H307" s="205"/>
      <c r="I307" s="43"/>
      <c r="J307" s="42"/>
    </row>
    <row r="308" spans="1:10" ht="12.75">
      <c r="A308" s="71"/>
      <c r="B308" s="69"/>
      <c r="C308" s="75"/>
      <c r="D308" s="203"/>
      <c r="E308" s="204"/>
      <c r="F308" s="204"/>
      <c r="G308" s="204"/>
      <c r="H308" s="205"/>
      <c r="I308" s="43"/>
      <c r="J308" s="42"/>
    </row>
    <row r="309" spans="1:10" ht="12.75">
      <c r="A309" s="71"/>
      <c r="B309" s="69"/>
      <c r="C309" s="75"/>
      <c r="D309" s="203"/>
      <c r="E309" s="204"/>
      <c r="F309" s="204"/>
      <c r="G309" s="204"/>
      <c r="H309" s="205"/>
      <c r="I309" s="43"/>
      <c r="J309" s="42"/>
    </row>
    <row r="310" spans="1:10" ht="12.75">
      <c r="A310" s="71"/>
      <c r="B310" s="69"/>
      <c r="C310" s="75"/>
      <c r="D310" s="203"/>
      <c r="E310" s="204"/>
      <c r="F310" s="204"/>
      <c r="G310" s="204"/>
      <c r="H310" s="205"/>
      <c r="I310" s="43"/>
      <c r="J310" s="42"/>
    </row>
    <row r="311" spans="1:10" ht="12.75">
      <c r="A311" s="71"/>
      <c r="B311" s="69"/>
      <c r="C311" s="75"/>
      <c r="D311" s="203"/>
      <c r="E311" s="204"/>
      <c r="F311" s="204"/>
      <c r="G311" s="204"/>
      <c r="H311" s="205"/>
      <c r="I311" s="43"/>
      <c r="J311" s="42"/>
    </row>
    <row r="312" spans="1:10" ht="12.75">
      <c r="A312" s="71"/>
      <c r="B312" s="69"/>
      <c r="C312" s="75"/>
      <c r="D312" s="203"/>
      <c r="E312" s="204"/>
      <c r="F312" s="204"/>
      <c r="G312" s="204"/>
      <c r="H312" s="205"/>
      <c r="I312" s="43"/>
      <c r="J312" s="42"/>
    </row>
    <row r="313" spans="1:10" ht="12.75">
      <c r="A313" s="71"/>
      <c r="B313" s="69"/>
      <c r="C313" s="75"/>
      <c r="D313" s="203"/>
      <c r="E313" s="204"/>
      <c r="F313" s="204"/>
      <c r="G313" s="204"/>
      <c r="H313" s="205"/>
      <c r="I313" s="43"/>
      <c r="J313" s="42"/>
    </row>
    <row r="314" spans="1:10" ht="12.75">
      <c r="A314" s="71"/>
      <c r="B314" s="69"/>
      <c r="C314" s="75"/>
      <c r="D314" s="203"/>
      <c r="E314" s="204"/>
      <c r="F314" s="204"/>
      <c r="G314" s="204"/>
      <c r="H314" s="205"/>
      <c r="I314" s="43"/>
      <c r="J314" s="42"/>
    </row>
    <row r="315" spans="1:10" ht="12.75">
      <c r="A315" s="71"/>
      <c r="B315" s="69"/>
      <c r="C315" s="75"/>
      <c r="D315" s="203"/>
      <c r="E315" s="204"/>
      <c r="F315" s="204"/>
      <c r="G315" s="204"/>
      <c r="H315" s="205"/>
      <c r="I315" s="43"/>
      <c r="J315" s="42"/>
    </row>
    <row r="316" spans="1:10" ht="12.75">
      <c r="A316" s="71"/>
      <c r="B316" s="69"/>
      <c r="C316" s="75"/>
      <c r="D316" s="203"/>
      <c r="E316" s="204"/>
      <c r="F316" s="204"/>
      <c r="G316" s="204"/>
      <c r="H316" s="205"/>
      <c r="I316" s="43"/>
      <c r="J316" s="42"/>
    </row>
    <row r="317" spans="1:10" ht="12.75">
      <c r="A317" s="71"/>
      <c r="B317" s="69"/>
      <c r="C317" s="75"/>
      <c r="D317" s="203"/>
      <c r="E317" s="204"/>
      <c r="F317" s="204"/>
      <c r="G317" s="204"/>
      <c r="H317" s="205"/>
      <c r="I317" s="43"/>
      <c r="J317" s="42"/>
    </row>
    <row r="318" spans="1:10" ht="12.75">
      <c r="A318" s="71"/>
      <c r="B318" s="69"/>
      <c r="C318" s="75"/>
      <c r="D318" s="203"/>
      <c r="E318" s="204"/>
      <c r="F318" s="204"/>
      <c r="G318" s="204"/>
      <c r="H318" s="205"/>
      <c r="I318" s="43"/>
      <c r="J318" s="42"/>
    </row>
    <row r="319" spans="1:10" ht="12.75">
      <c r="A319" s="71"/>
      <c r="B319" s="69"/>
      <c r="C319" s="75"/>
      <c r="D319" s="203"/>
      <c r="E319" s="204"/>
      <c r="F319" s="204"/>
      <c r="G319" s="204"/>
      <c r="H319" s="205"/>
      <c r="I319" s="43"/>
      <c r="J319" s="42"/>
    </row>
    <row r="320" spans="1:10" ht="12.75">
      <c r="A320" s="71"/>
      <c r="B320" s="69"/>
      <c r="C320" s="75"/>
      <c r="D320" s="203"/>
      <c r="E320" s="204"/>
      <c r="F320" s="204"/>
      <c r="G320" s="204"/>
      <c r="H320" s="205"/>
      <c r="I320" s="43"/>
      <c r="J320" s="42"/>
    </row>
    <row r="321" spans="1:10" ht="12.75">
      <c r="A321" s="71"/>
      <c r="B321" s="69"/>
      <c r="C321" s="75"/>
      <c r="D321" s="203"/>
      <c r="E321" s="204"/>
      <c r="F321" s="204"/>
      <c r="G321" s="204"/>
      <c r="H321" s="205"/>
      <c r="I321" s="43"/>
      <c r="J321" s="42"/>
    </row>
    <row r="322" spans="1:10" ht="12.75">
      <c r="A322" s="71"/>
      <c r="B322" s="69"/>
      <c r="C322" s="75"/>
      <c r="D322" s="203"/>
      <c r="E322" s="204"/>
      <c r="F322" s="204"/>
      <c r="G322" s="204"/>
      <c r="H322" s="205"/>
      <c r="I322" s="43"/>
      <c r="J322" s="42"/>
    </row>
    <row r="323" spans="1:10" ht="12.75">
      <c r="A323" s="71"/>
      <c r="B323" s="69"/>
      <c r="C323" s="75"/>
      <c r="D323" s="203"/>
      <c r="E323" s="204"/>
      <c r="F323" s="204"/>
      <c r="G323" s="204"/>
      <c r="H323" s="205"/>
      <c r="I323" s="43"/>
      <c r="J323" s="42"/>
    </row>
    <row r="324" spans="1:10" ht="12.75">
      <c r="A324" s="71"/>
      <c r="B324" s="69"/>
      <c r="C324" s="75"/>
      <c r="D324" s="203"/>
      <c r="E324" s="204"/>
      <c r="F324" s="204"/>
      <c r="G324" s="204"/>
      <c r="H324" s="205"/>
      <c r="I324" s="43"/>
      <c r="J324" s="42"/>
    </row>
    <row r="325" spans="1:10" ht="12.75">
      <c r="A325" s="71"/>
      <c r="B325" s="69"/>
      <c r="C325" s="75"/>
      <c r="D325" s="203"/>
      <c r="E325" s="204"/>
      <c r="F325" s="204"/>
      <c r="G325" s="204"/>
      <c r="H325" s="205"/>
      <c r="I325" s="43"/>
      <c r="J325" s="42"/>
    </row>
    <row r="326" spans="1:10" ht="12.75">
      <c r="A326" s="71"/>
      <c r="B326" s="69"/>
      <c r="C326" s="75"/>
      <c r="D326" s="203"/>
      <c r="E326" s="204"/>
      <c r="F326" s="204"/>
      <c r="G326" s="204"/>
      <c r="H326" s="205"/>
      <c r="I326" s="43"/>
      <c r="J326" s="42"/>
    </row>
    <row r="327" spans="1:10" ht="12.75">
      <c r="A327" s="71"/>
      <c r="B327" s="69"/>
      <c r="C327" s="75"/>
      <c r="D327" s="203"/>
      <c r="E327" s="204"/>
      <c r="F327" s="204"/>
      <c r="G327" s="204"/>
      <c r="H327" s="205"/>
      <c r="I327" s="43"/>
      <c r="J327" s="42"/>
    </row>
    <row r="328" spans="1:10" ht="12.75">
      <c r="A328" s="71"/>
      <c r="B328" s="69"/>
      <c r="C328" s="75"/>
      <c r="D328" s="203"/>
      <c r="E328" s="204"/>
      <c r="F328" s="204"/>
      <c r="G328" s="204"/>
      <c r="H328" s="205"/>
      <c r="I328" s="43"/>
      <c r="J328" s="42"/>
    </row>
    <row r="329" spans="1:10" ht="12.75">
      <c r="A329" s="71"/>
      <c r="B329" s="69"/>
      <c r="C329" s="75"/>
      <c r="D329" s="203"/>
      <c r="E329" s="204"/>
      <c r="F329" s="204"/>
      <c r="G329" s="204"/>
      <c r="H329" s="205"/>
      <c r="I329" s="43"/>
      <c r="J329" s="42"/>
    </row>
    <row r="330" spans="1:10" ht="12.75">
      <c r="A330" s="71"/>
      <c r="B330" s="69"/>
      <c r="C330" s="75"/>
      <c r="D330" s="203"/>
      <c r="E330" s="204"/>
      <c r="F330" s="204"/>
      <c r="G330" s="204"/>
      <c r="H330" s="205"/>
      <c r="I330" s="43"/>
      <c r="J330" s="42"/>
    </row>
    <row r="331" spans="1:10" ht="12.75">
      <c r="A331" s="71"/>
      <c r="B331" s="69"/>
      <c r="C331" s="75"/>
      <c r="D331" s="203"/>
      <c r="E331" s="204"/>
      <c r="F331" s="204"/>
      <c r="G331" s="204"/>
      <c r="H331" s="205"/>
      <c r="I331" s="43"/>
      <c r="J331" s="42"/>
    </row>
    <row r="332" spans="1:10" ht="12.75">
      <c r="A332" s="71"/>
      <c r="B332" s="69"/>
      <c r="C332" s="75"/>
      <c r="D332" s="203"/>
      <c r="E332" s="204"/>
      <c r="F332" s="204"/>
      <c r="G332" s="204"/>
      <c r="H332" s="205"/>
      <c r="I332" s="43"/>
      <c r="J332" s="42"/>
    </row>
    <row r="333" spans="1:10" ht="12.75">
      <c r="A333" s="71"/>
      <c r="B333" s="69"/>
      <c r="C333" s="75"/>
      <c r="D333" s="203"/>
      <c r="E333" s="204"/>
      <c r="F333" s="204"/>
      <c r="G333" s="204"/>
      <c r="H333" s="205"/>
      <c r="I333" s="43"/>
      <c r="J333" s="42"/>
    </row>
    <row r="334" spans="1:10" ht="12.75">
      <c r="A334" s="71"/>
      <c r="B334" s="69"/>
      <c r="C334" s="75"/>
      <c r="D334" s="203"/>
      <c r="E334" s="204"/>
      <c r="F334" s="204"/>
      <c r="G334" s="204"/>
      <c r="H334" s="205"/>
      <c r="I334" s="43"/>
      <c r="J334" s="42"/>
    </row>
    <row r="335" spans="1:10" ht="12.75">
      <c r="A335" s="71"/>
      <c r="B335" s="69"/>
      <c r="C335" s="75"/>
      <c r="D335" s="203"/>
      <c r="E335" s="204"/>
      <c r="F335" s="204"/>
      <c r="G335" s="204"/>
      <c r="H335" s="205"/>
      <c r="I335" s="43"/>
      <c r="J335" s="42"/>
    </row>
    <row r="336" spans="1:10" ht="12.75">
      <c r="A336" s="71"/>
      <c r="B336" s="69"/>
      <c r="C336" s="75"/>
      <c r="D336" s="203"/>
      <c r="E336" s="204"/>
      <c r="F336" s="204"/>
      <c r="G336" s="204"/>
      <c r="H336" s="205"/>
      <c r="I336" s="43"/>
      <c r="J336" s="42"/>
    </row>
    <row r="337" spans="1:10" ht="12.75">
      <c r="A337" s="71"/>
      <c r="B337" s="69"/>
      <c r="C337" s="75"/>
      <c r="D337" s="203"/>
      <c r="E337" s="204"/>
      <c r="F337" s="204"/>
      <c r="G337" s="204"/>
      <c r="H337" s="205"/>
      <c r="I337" s="43"/>
      <c r="J337" s="42"/>
    </row>
    <row r="338" spans="1:10" ht="12.75">
      <c r="A338" s="71"/>
      <c r="B338" s="69"/>
      <c r="C338" s="75"/>
      <c r="D338" s="203"/>
      <c r="E338" s="204"/>
      <c r="F338" s="204"/>
      <c r="G338" s="204"/>
      <c r="H338" s="205"/>
      <c r="I338" s="43"/>
      <c r="J338" s="42"/>
    </row>
    <row r="339" spans="1:10" ht="12.75">
      <c r="A339" s="71"/>
      <c r="B339" s="69"/>
      <c r="C339" s="75"/>
      <c r="D339" s="203"/>
      <c r="E339" s="204"/>
      <c r="F339" s="204"/>
      <c r="G339" s="204"/>
      <c r="H339" s="205"/>
      <c r="I339" s="43"/>
      <c r="J339" s="42"/>
    </row>
    <row r="340" spans="1:10" ht="12.75">
      <c r="A340" s="71"/>
      <c r="B340" s="69"/>
      <c r="C340" s="75"/>
      <c r="D340" s="203"/>
      <c r="E340" s="204"/>
      <c r="F340" s="204"/>
      <c r="G340" s="204"/>
      <c r="H340" s="205"/>
      <c r="I340" s="43"/>
      <c r="J340" s="42"/>
    </row>
    <row r="341" spans="1:10" ht="12.75">
      <c r="A341" s="71"/>
      <c r="B341" s="69"/>
      <c r="C341" s="75"/>
      <c r="D341" s="203"/>
      <c r="E341" s="204"/>
      <c r="F341" s="204"/>
      <c r="G341" s="204"/>
      <c r="H341" s="205"/>
      <c r="I341" s="43"/>
      <c r="J341" s="42"/>
    </row>
    <row r="342" spans="1:10" ht="12.75">
      <c r="A342" s="71"/>
      <c r="B342" s="69"/>
      <c r="C342" s="75"/>
      <c r="D342" s="203"/>
      <c r="E342" s="204"/>
      <c r="F342" s="204"/>
      <c r="G342" s="204"/>
      <c r="H342" s="205"/>
      <c r="I342" s="43"/>
      <c r="J342" s="42"/>
    </row>
    <row r="343" spans="1:10" ht="12.75">
      <c r="A343" s="71"/>
      <c r="B343" s="69"/>
      <c r="C343" s="75"/>
      <c r="D343" s="203"/>
      <c r="E343" s="204"/>
      <c r="F343" s="204"/>
      <c r="G343" s="204"/>
      <c r="H343" s="205"/>
      <c r="I343" s="43"/>
      <c r="J343" s="42"/>
    </row>
    <row r="344" spans="1:10" ht="12.75">
      <c r="A344" s="71"/>
      <c r="B344" s="69"/>
      <c r="C344" s="75"/>
      <c r="D344" s="203"/>
      <c r="E344" s="204"/>
      <c r="F344" s="204"/>
      <c r="G344" s="204"/>
      <c r="H344" s="205"/>
      <c r="I344" s="43"/>
      <c r="J344" s="42"/>
    </row>
    <row r="345" spans="1:10" ht="12.75">
      <c r="A345" s="71"/>
      <c r="B345" s="69"/>
      <c r="C345" s="75"/>
      <c r="D345" s="203"/>
      <c r="E345" s="204"/>
      <c r="F345" s="204"/>
      <c r="G345" s="204"/>
      <c r="H345" s="205"/>
      <c r="I345" s="43"/>
      <c r="J345" s="42"/>
    </row>
    <row r="346" spans="1:10" ht="12.75">
      <c r="A346" s="71"/>
      <c r="B346" s="69"/>
      <c r="C346" s="75"/>
      <c r="D346" s="203"/>
      <c r="E346" s="204"/>
      <c r="F346" s="204"/>
      <c r="G346" s="204"/>
      <c r="H346" s="205"/>
      <c r="I346" s="43"/>
      <c r="J346" s="42"/>
    </row>
    <row r="347" spans="1:10" ht="12.75">
      <c r="A347" s="71"/>
      <c r="B347" s="69"/>
      <c r="C347" s="75"/>
      <c r="D347" s="203"/>
      <c r="E347" s="204"/>
      <c r="F347" s="204"/>
      <c r="G347" s="204"/>
      <c r="H347" s="205"/>
      <c r="I347" s="43"/>
      <c r="J347" s="42"/>
    </row>
    <row r="348" spans="1:10" ht="12.75">
      <c r="A348" s="71"/>
      <c r="B348" s="69"/>
      <c r="C348" s="75"/>
      <c r="D348" s="203"/>
      <c r="E348" s="204"/>
      <c r="F348" s="204"/>
      <c r="G348" s="204"/>
      <c r="H348" s="205"/>
      <c r="I348" s="43"/>
      <c r="J348" s="42"/>
    </row>
    <row r="349" spans="1:10" ht="12.75">
      <c r="A349" s="71"/>
      <c r="B349" s="69"/>
      <c r="C349" s="75"/>
      <c r="D349" s="203"/>
      <c r="E349" s="204"/>
      <c r="F349" s="204"/>
      <c r="G349" s="204"/>
      <c r="H349" s="205"/>
      <c r="I349" s="43"/>
      <c r="J349" s="42"/>
    </row>
    <row r="350" spans="1:10" ht="12.75">
      <c r="A350" s="71"/>
      <c r="B350" s="69"/>
      <c r="C350" s="75"/>
      <c r="D350" s="203"/>
      <c r="E350" s="204"/>
      <c r="F350" s="204"/>
      <c r="G350" s="204"/>
      <c r="H350" s="205"/>
      <c r="I350" s="43"/>
      <c r="J350" s="42"/>
    </row>
    <row r="351" spans="1:10" ht="12.75">
      <c r="A351" s="71"/>
      <c r="B351" s="69"/>
      <c r="C351" s="75"/>
      <c r="D351" s="203"/>
      <c r="E351" s="204"/>
      <c r="F351" s="204"/>
      <c r="G351" s="204"/>
      <c r="H351" s="205"/>
      <c r="I351" s="43"/>
      <c r="J351" s="42"/>
    </row>
    <row r="352" spans="1:10" ht="12.75">
      <c r="A352" s="71"/>
      <c r="B352" s="69"/>
      <c r="C352" s="75"/>
      <c r="D352" s="203"/>
      <c r="E352" s="204"/>
      <c r="F352" s="204"/>
      <c r="G352" s="204"/>
      <c r="H352" s="205"/>
      <c r="I352" s="43"/>
      <c r="J352" s="42"/>
    </row>
    <row r="353" spans="1:10" ht="12.75">
      <c r="A353" s="71"/>
      <c r="B353" s="69"/>
      <c r="C353" s="75"/>
      <c r="D353" s="203"/>
      <c r="E353" s="204"/>
      <c r="F353" s="204"/>
      <c r="G353" s="204"/>
      <c r="H353" s="205"/>
      <c r="I353" s="43"/>
      <c r="J353" s="42"/>
    </row>
    <row r="354" spans="1:10" ht="12.75">
      <c r="A354" s="71"/>
      <c r="B354" s="69"/>
      <c r="C354" s="75"/>
      <c r="D354" s="203"/>
      <c r="E354" s="204"/>
      <c r="F354" s="204"/>
      <c r="G354" s="204"/>
      <c r="H354" s="205"/>
      <c r="I354" s="43"/>
      <c r="J354" s="42"/>
    </row>
    <row r="355" spans="1:10" ht="12.75">
      <c r="A355" s="71"/>
      <c r="B355" s="69"/>
      <c r="C355" s="75"/>
      <c r="D355" s="203"/>
      <c r="E355" s="204"/>
      <c r="F355" s="204"/>
      <c r="G355" s="204"/>
      <c r="H355" s="205"/>
      <c r="I355" s="43"/>
      <c r="J355" s="42"/>
    </row>
    <row r="356" spans="1:10" ht="12.75">
      <c r="A356" s="71"/>
      <c r="B356" s="69"/>
      <c r="C356" s="75"/>
      <c r="D356" s="203"/>
      <c r="E356" s="204"/>
      <c r="F356" s="204"/>
      <c r="G356" s="204"/>
      <c r="H356" s="205"/>
      <c r="I356" s="43"/>
      <c r="J356" s="42"/>
    </row>
    <row r="357" spans="1:10" ht="12.75">
      <c r="A357" s="71"/>
      <c r="B357" s="69"/>
      <c r="C357" s="75"/>
      <c r="D357" s="203"/>
      <c r="E357" s="204"/>
      <c r="F357" s="204"/>
      <c r="G357" s="204"/>
      <c r="H357" s="205"/>
      <c r="I357" s="43"/>
      <c r="J357" s="42"/>
    </row>
    <row r="358" spans="1:10" ht="12.75">
      <c r="A358" s="71"/>
      <c r="B358" s="69"/>
      <c r="C358" s="75"/>
      <c r="D358" s="203"/>
      <c r="E358" s="204"/>
      <c r="F358" s="204"/>
      <c r="G358" s="204"/>
      <c r="H358" s="205"/>
      <c r="I358" s="43"/>
      <c r="J358" s="42"/>
    </row>
    <row r="359" spans="1:10" ht="12.75">
      <c r="A359" s="71"/>
      <c r="B359" s="69"/>
      <c r="C359" s="75"/>
      <c r="D359" s="203"/>
      <c r="E359" s="204"/>
      <c r="F359" s="204"/>
      <c r="G359" s="204"/>
      <c r="H359" s="205"/>
      <c r="I359" s="43"/>
      <c r="J359" s="42"/>
    </row>
    <row r="360" spans="1:10" ht="12.75">
      <c r="A360" s="71"/>
      <c r="B360" s="69"/>
      <c r="C360" s="75"/>
      <c r="D360" s="203"/>
      <c r="E360" s="204"/>
      <c r="F360" s="204"/>
      <c r="G360" s="204"/>
      <c r="H360" s="205"/>
      <c r="I360" s="43"/>
      <c r="J360" s="42"/>
    </row>
    <row r="361" spans="1:10" ht="12.75">
      <c r="A361" s="71"/>
      <c r="B361" s="69"/>
      <c r="C361" s="75"/>
      <c r="D361" s="203"/>
      <c r="E361" s="204"/>
      <c r="F361" s="204"/>
      <c r="G361" s="204"/>
      <c r="H361" s="205"/>
      <c r="I361" s="43"/>
      <c r="J361" s="42"/>
    </row>
    <row r="362" spans="1:10" ht="12.75">
      <c r="A362" s="71"/>
      <c r="B362" s="69"/>
      <c r="C362" s="75"/>
      <c r="D362" s="203"/>
      <c r="E362" s="204"/>
      <c r="F362" s="204"/>
      <c r="G362" s="204"/>
      <c r="H362" s="205"/>
      <c r="I362" s="43"/>
      <c r="J362" s="42"/>
    </row>
    <row r="363" spans="1:10" ht="12.75">
      <c r="A363" s="71"/>
      <c r="B363" s="69"/>
      <c r="C363" s="75"/>
      <c r="D363" s="203"/>
      <c r="E363" s="204"/>
      <c r="F363" s="204"/>
      <c r="G363" s="204"/>
      <c r="H363" s="205"/>
      <c r="I363" s="43"/>
      <c r="J363" s="42"/>
    </row>
    <row r="364" spans="1:10" ht="12.75">
      <c r="A364" s="71"/>
      <c r="B364" s="69"/>
      <c r="C364" s="75"/>
      <c r="D364" s="203"/>
      <c r="E364" s="204"/>
      <c r="F364" s="204"/>
      <c r="G364" s="204"/>
      <c r="H364" s="205"/>
      <c r="I364" s="43"/>
      <c r="J364" s="42"/>
    </row>
    <row r="365" spans="1:10" ht="12.75">
      <c r="A365" s="71"/>
      <c r="B365" s="69"/>
      <c r="C365" s="75"/>
      <c r="D365" s="203"/>
      <c r="E365" s="204"/>
      <c r="F365" s="204"/>
      <c r="G365" s="204"/>
      <c r="H365" s="205"/>
      <c r="I365" s="43"/>
      <c r="J365" s="42"/>
    </row>
    <row r="366" spans="1:10" ht="12.75">
      <c r="A366" s="71"/>
      <c r="B366" s="69"/>
      <c r="C366" s="75"/>
      <c r="D366" s="203"/>
      <c r="E366" s="204"/>
      <c r="F366" s="204"/>
      <c r="G366" s="204"/>
      <c r="H366" s="205"/>
      <c r="I366" s="43"/>
      <c r="J366" s="42"/>
    </row>
    <row r="367" spans="1:10" ht="12.75">
      <c r="A367" s="71"/>
      <c r="B367" s="69"/>
      <c r="C367" s="75"/>
      <c r="D367" s="203"/>
      <c r="E367" s="204"/>
      <c r="F367" s="204"/>
      <c r="G367" s="204"/>
      <c r="H367" s="205"/>
      <c r="I367" s="43"/>
      <c r="J367" s="42"/>
    </row>
    <row r="368" spans="1:10" ht="12.75">
      <c r="A368" s="71"/>
      <c r="B368" s="69"/>
      <c r="C368" s="75"/>
      <c r="D368" s="203"/>
      <c r="E368" s="204"/>
      <c r="F368" s="204"/>
      <c r="G368" s="204"/>
      <c r="H368" s="205"/>
      <c r="I368" s="43"/>
      <c r="J368" s="42"/>
    </row>
    <row r="369" spans="1:10" ht="12.75">
      <c r="A369" s="71"/>
      <c r="B369" s="69"/>
      <c r="C369" s="75"/>
      <c r="D369" s="203"/>
      <c r="E369" s="204"/>
      <c r="F369" s="204"/>
      <c r="G369" s="204"/>
      <c r="H369" s="205"/>
      <c r="I369" s="43"/>
      <c r="J369" s="42"/>
    </row>
    <row r="370" spans="1:10" ht="12.75">
      <c r="A370" s="71"/>
      <c r="B370" s="69"/>
      <c r="C370" s="75"/>
      <c r="D370" s="203"/>
      <c r="E370" s="204"/>
      <c r="F370" s="204"/>
      <c r="G370" s="204"/>
      <c r="H370" s="205"/>
      <c r="I370" s="43"/>
      <c r="J370" s="42"/>
    </row>
    <row r="371" spans="1:10" ht="12.75">
      <c r="A371" s="71"/>
      <c r="B371" s="69"/>
      <c r="C371" s="75"/>
      <c r="D371" s="203"/>
      <c r="E371" s="204"/>
      <c r="F371" s="204"/>
      <c r="G371" s="204"/>
      <c r="H371" s="205"/>
      <c r="I371" s="43"/>
      <c r="J371" s="42"/>
    </row>
    <row r="372" spans="1:10" ht="12.75">
      <c r="A372" s="71"/>
      <c r="B372" s="69"/>
      <c r="C372" s="75"/>
      <c r="D372" s="203"/>
      <c r="E372" s="204"/>
      <c r="F372" s="204"/>
      <c r="G372" s="204"/>
      <c r="H372" s="205"/>
      <c r="I372" s="43"/>
      <c r="J372" s="42"/>
    </row>
    <row r="373" spans="1:10" ht="12.75">
      <c r="A373" s="71"/>
      <c r="B373" s="69"/>
      <c r="C373" s="75"/>
      <c r="D373" s="203"/>
      <c r="E373" s="204"/>
      <c r="F373" s="204"/>
      <c r="G373" s="204"/>
      <c r="H373" s="205"/>
      <c r="I373" s="43"/>
      <c r="J373" s="42"/>
    </row>
    <row r="374" spans="1:10" ht="12.75">
      <c r="A374" s="71"/>
      <c r="B374" s="69"/>
      <c r="C374" s="75"/>
      <c r="D374" s="203"/>
      <c r="E374" s="204"/>
      <c r="F374" s="204"/>
      <c r="G374" s="204"/>
      <c r="H374" s="205"/>
      <c r="I374" s="43"/>
      <c r="J374" s="42"/>
    </row>
    <row r="375" spans="1:10" ht="12.75">
      <c r="A375" s="71"/>
      <c r="B375" s="69"/>
      <c r="C375" s="75"/>
      <c r="D375" s="203"/>
      <c r="E375" s="204"/>
      <c r="F375" s="204"/>
      <c r="G375" s="204"/>
      <c r="H375" s="205"/>
      <c r="I375" s="43"/>
      <c r="J375" s="42"/>
    </row>
    <row r="376" spans="1:10" ht="12.75">
      <c r="A376" s="71"/>
      <c r="B376" s="69"/>
      <c r="C376" s="75"/>
      <c r="D376" s="203"/>
      <c r="E376" s="204"/>
      <c r="F376" s="204"/>
      <c r="G376" s="204"/>
      <c r="H376" s="205"/>
      <c r="I376" s="43"/>
      <c r="J376" s="42"/>
    </row>
    <row r="377" spans="1:10" ht="12.75">
      <c r="A377" s="71"/>
      <c r="B377" s="69"/>
      <c r="C377" s="75"/>
      <c r="D377" s="203"/>
      <c r="E377" s="204"/>
      <c r="F377" s="204"/>
      <c r="G377" s="204"/>
      <c r="H377" s="205"/>
      <c r="I377" s="43"/>
      <c r="J377" s="42"/>
    </row>
    <row r="378" spans="1:10" ht="12.75">
      <c r="A378" s="71"/>
      <c r="B378" s="69"/>
      <c r="C378" s="75"/>
      <c r="D378" s="203"/>
      <c r="E378" s="204"/>
      <c r="F378" s="204"/>
      <c r="G378" s="204"/>
      <c r="H378" s="205"/>
      <c r="I378" s="43"/>
      <c r="J378" s="42"/>
    </row>
    <row r="379" spans="1:10" ht="12.75">
      <c r="A379" s="71"/>
      <c r="B379" s="69"/>
      <c r="C379" s="75"/>
      <c r="D379" s="203"/>
      <c r="E379" s="204"/>
      <c r="F379" s="204"/>
      <c r="G379" s="204"/>
      <c r="H379" s="205"/>
      <c r="I379" s="43"/>
      <c r="J379" s="42"/>
    </row>
    <row r="380" spans="1:10" ht="12.75">
      <c r="A380" s="71"/>
      <c r="B380" s="69"/>
      <c r="C380" s="75"/>
      <c r="D380" s="203"/>
      <c r="E380" s="204"/>
      <c r="F380" s="204"/>
      <c r="G380" s="204"/>
      <c r="H380" s="205"/>
      <c r="I380" s="43"/>
      <c r="J380" s="42"/>
    </row>
    <row r="381" spans="1:10" ht="12.75">
      <c r="A381" s="71"/>
      <c r="B381" s="69"/>
      <c r="C381" s="75"/>
      <c r="D381" s="203"/>
      <c r="E381" s="204"/>
      <c r="F381" s="204"/>
      <c r="G381" s="204"/>
      <c r="H381" s="205"/>
      <c r="I381" s="43"/>
      <c r="J381" s="42"/>
    </row>
    <row r="382" spans="1:10" ht="12.75">
      <c r="A382" s="71"/>
      <c r="B382" s="69"/>
      <c r="C382" s="75"/>
      <c r="D382" s="203"/>
      <c r="E382" s="204"/>
      <c r="F382" s="204"/>
      <c r="G382" s="204"/>
      <c r="H382" s="205"/>
      <c r="I382" s="43"/>
      <c r="J382" s="42"/>
    </row>
    <row r="383" spans="1:10" ht="12.75">
      <c r="A383" s="71"/>
      <c r="B383" s="69"/>
      <c r="C383" s="75"/>
      <c r="D383" s="203"/>
      <c r="E383" s="204"/>
      <c r="F383" s="204"/>
      <c r="G383" s="204"/>
      <c r="H383" s="205"/>
      <c r="I383" s="43"/>
      <c r="J383" s="42"/>
    </row>
    <row r="384" spans="1:10" ht="12.75">
      <c r="A384" s="71"/>
      <c r="B384" s="69"/>
      <c r="C384" s="75"/>
      <c r="D384" s="203"/>
      <c r="E384" s="204"/>
      <c r="F384" s="204"/>
      <c r="G384" s="204"/>
      <c r="H384" s="205"/>
      <c r="I384" s="43"/>
      <c r="J384" s="42"/>
    </row>
    <row r="385" spans="1:10" ht="12.75">
      <c r="A385" s="71"/>
      <c r="B385" s="69"/>
      <c r="C385" s="75"/>
      <c r="D385" s="203"/>
      <c r="E385" s="204"/>
      <c r="F385" s="204"/>
      <c r="G385" s="204"/>
      <c r="H385" s="205"/>
      <c r="I385" s="43"/>
      <c r="J385" s="42"/>
    </row>
    <row r="386" spans="1:10" ht="12.75">
      <c r="A386" s="71"/>
      <c r="B386" s="69"/>
      <c r="C386" s="75"/>
      <c r="D386" s="203"/>
      <c r="E386" s="204"/>
      <c r="F386" s="204"/>
      <c r="G386" s="204"/>
      <c r="H386" s="205"/>
      <c r="I386" s="43"/>
      <c r="J386" s="42"/>
    </row>
    <row r="387" spans="1:10" ht="12.75">
      <c r="A387" s="71"/>
      <c r="B387" s="69"/>
      <c r="C387" s="75"/>
      <c r="D387" s="203"/>
      <c r="E387" s="204"/>
      <c r="F387" s="204"/>
      <c r="G387" s="204"/>
      <c r="H387" s="205"/>
      <c r="I387" s="43"/>
      <c r="J387" s="42"/>
    </row>
    <row r="388" spans="1:10" ht="12.75">
      <c r="A388" s="71"/>
      <c r="B388" s="69"/>
      <c r="C388" s="75"/>
      <c r="D388" s="203"/>
      <c r="E388" s="204"/>
      <c r="F388" s="204"/>
      <c r="G388" s="204"/>
      <c r="H388" s="205"/>
      <c r="I388" s="43"/>
      <c r="J388" s="42"/>
    </row>
    <row r="389" spans="1:10" ht="12.75">
      <c r="A389" s="71"/>
      <c r="B389" s="69"/>
      <c r="C389" s="75"/>
      <c r="D389" s="203"/>
      <c r="E389" s="204"/>
      <c r="F389" s="204"/>
      <c r="G389" s="204"/>
      <c r="H389" s="205"/>
      <c r="I389" s="43"/>
      <c r="J389" s="42"/>
    </row>
    <row r="390" spans="1:10" ht="12.75">
      <c r="A390" s="71"/>
      <c r="B390" s="69"/>
      <c r="C390" s="75"/>
      <c r="D390" s="203"/>
      <c r="E390" s="204"/>
      <c r="F390" s="204"/>
      <c r="G390" s="204"/>
      <c r="H390" s="205"/>
      <c r="I390" s="43"/>
      <c r="J390" s="42"/>
    </row>
    <row r="391" spans="1:10" ht="12.75">
      <c r="A391" s="71"/>
      <c r="B391" s="69"/>
      <c r="C391" s="75"/>
      <c r="D391" s="203"/>
      <c r="E391" s="204"/>
      <c r="F391" s="204"/>
      <c r="G391" s="204"/>
      <c r="H391" s="205"/>
      <c r="I391" s="43"/>
      <c r="J391" s="42"/>
    </row>
    <row r="392" spans="1:10" ht="12.75">
      <c r="A392" s="71"/>
      <c r="B392" s="69"/>
      <c r="C392" s="75"/>
      <c r="D392" s="203"/>
      <c r="E392" s="204"/>
      <c r="F392" s="204"/>
      <c r="G392" s="204"/>
      <c r="H392" s="205"/>
      <c r="I392" s="43"/>
      <c r="J392" s="42"/>
    </row>
    <row r="393" spans="1:10" ht="12.75">
      <c r="A393" s="71"/>
      <c r="B393" s="69"/>
      <c r="C393" s="75"/>
      <c r="D393" s="203"/>
      <c r="E393" s="204"/>
      <c r="F393" s="204"/>
      <c r="G393" s="204"/>
      <c r="H393" s="205"/>
      <c r="I393" s="43"/>
      <c r="J393" s="42"/>
    </row>
    <row r="394" spans="1:10" ht="12.75">
      <c r="A394" s="71"/>
      <c r="B394" s="69"/>
      <c r="C394" s="75"/>
      <c r="D394" s="203"/>
      <c r="E394" s="204"/>
      <c r="F394" s="204"/>
      <c r="G394" s="204"/>
      <c r="H394" s="205"/>
      <c r="I394" s="43"/>
      <c r="J394" s="42"/>
    </row>
    <row r="395" spans="1:10" ht="12.75">
      <c r="A395" s="71"/>
      <c r="B395" s="69"/>
      <c r="C395" s="75"/>
      <c r="D395" s="203"/>
      <c r="E395" s="204"/>
      <c r="F395" s="204"/>
      <c r="G395" s="204"/>
      <c r="H395" s="205"/>
      <c r="I395" s="43"/>
      <c r="J395" s="42"/>
    </row>
    <row r="396" spans="1:10" ht="12.75">
      <c r="A396" s="71"/>
      <c r="B396" s="69"/>
      <c r="C396" s="75"/>
      <c r="D396" s="203"/>
      <c r="E396" s="204"/>
      <c r="F396" s="204"/>
      <c r="G396" s="204"/>
      <c r="H396" s="205"/>
      <c r="I396" s="43"/>
      <c r="J396" s="42"/>
    </row>
    <row r="397" spans="1:10" ht="12.75">
      <c r="A397" s="71"/>
      <c r="B397" s="69"/>
      <c r="C397" s="75"/>
      <c r="D397" s="203"/>
      <c r="E397" s="204"/>
      <c r="F397" s="204"/>
      <c r="G397" s="204"/>
      <c r="H397" s="205"/>
      <c r="I397" s="43"/>
      <c r="J397" s="42"/>
    </row>
    <row r="398" spans="1:10" ht="12.75">
      <c r="A398" s="71"/>
      <c r="B398" s="69"/>
      <c r="C398" s="75"/>
      <c r="D398" s="203"/>
      <c r="E398" s="204"/>
      <c r="F398" s="204"/>
      <c r="G398" s="204"/>
      <c r="H398" s="205"/>
      <c r="I398" s="43"/>
      <c r="J398" s="42"/>
    </row>
    <row r="399" spans="1:10" ht="12.75">
      <c r="A399" s="71"/>
      <c r="B399" s="69"/>
      <c r="C399" s="75"/>
      <c r="D399" s="203"/>
      <c r="E399" s="204"/>
      <c r="F399" s="204"/>
      <c r="G399" s="204"/>
      <c r="H399" s="205"/>
      <c r="I399" s="43"/>
      <c r="J399" s="42"/>
    </row>
    <row r="400" spans="1:10" ht="12.75">
      <c r="A400" s="71"/>
      <c r="B400" s="69"/>
      <c r="C400" s="75"/>
      <c r="D400" s="203"/>
      <c r="E400" s="204"/>
      <c r="F400" s="204"/>
      <c r="G400" s="204"/>
      <c r="H400" s="205"/>
      <c r="I400" s="43"/>
      <c r="J400" s="42"/>
    </row>
    <row r="401" spans="1:10" ht="12.75">
      <c r="A401" s="71"/>
      <c r="B401" s="69"/>
      <c r="C401" s="75"/>
      <c r="D401" s="203"/>
      <c r="E401" s="204"/>
      <c r="F401" s="204"/>
      <c r="G401" s="204"/>
      <c r="H401" s="205"/>
      <c r="I401" s="43"/>
      <c r="J401" s="42"/>
    </row>
    <row r="402" spans="1:10" ht="12.75">
      <c r="A402" s="71"/>
      <c r="B402" s="69"/>
      <c r="C402" s="75"/>
      <c r="D402" s="203"/>
      <c r="E402" s="204"/>
      <c r="F402" s="204"/>
      <c r="G402" s="204"/>
      <c r="H402" s="205"/>
      <c r="I402" s="43"/>
      <c r="J402" s="42"/>
    </row>
    <row r="403" spans="1:10" ht="12.75">
      <c r="A403" s="71"/>
      <c r="B403" s="69"/>
      <c r="C403" s="75"/>
      <c r="D403" s="203"/>
      <c r="E403" s="204"/>
      <c r="F403" s="204"/>
      <c r="G403" s="204"/>
      <c r="H403" s="205"/>
      <c r="I403" s="43"/>
      <c r="J403" s="42"/>
    </row>
    <row r="404" spans="1:10" ht="12.75">
      <c r="A404" s="71"/>
      <c r="B404" s="69"/>
      <c r="C404" s="75"/>
      <c r="D404" s="203"/>
      <c r="E404" s="204"/>
      <c r="F404" s="204"/>
      <c r="G404" s="204"/>
      <c r="H404" s="205"/>
      <c r="I404" s="43"/>
      <c r="J404" s="42"/>
    </row>
    <row r="405" spans="1:10" ht="12.75">
      <c r="A405" s="71"/>
      <c r="B405" s="69"/>
      <c r="C405" s="75"/>
      <c r="D405" s="203"/>
      <c r="E405" s="204"/>
      <c r="F405" s="204"/>
      <c r="G405" s="204"/>
      <c r="H405" s="205"/>
      <c r="I405" s="43"/>
      <c r="J405" s="42"/>
    </row>
    <row r="406" spans="1:10" ht="12.75">
      <c r="A406" s="71"/>
      <c r="B406" s="69"/>
      <c r="C406" s="75"/>
      <c r="D406" s="203"/>
      <c r="E406" s="204"/>
      <c r="F406" s="204"/>
      <c r="G406" s="204"/>
      <c r="H406" s="205"/>
      <c r="I406" s="43"/>
      <c r="J406" s="42"/>
    </row>
    <row r="407" spans="1:10" ht="12.75">
      <c r="A407" s="71"/>
      <c r="B407" s="69"/>
      <c r="C407" s="75"/>
      <c r="D407" s="203"/>
      <c r="E407" s="204"/>
      <c r="F407" s="204"/>
      <c r="G407" s="204"/>
      <c r="H407" s="205"/>
      <c r="I407" s="43"/>
      <c r="J407" s="42"/>
    </row>
    <row r="408" spans="1:10" ht="12.75">
      <c r="A408" s="71"/>
      <c r="B408" s="69"/>
      <c r="C408" s="75"/>
      <c r="D408" s="203"/>
      <c r="E408" s="204"/>
      <c r="F408" s="204"/>
      <c r="G408" s="204"/>
      <c r="H408" s="205"/>
      <c r="I408" s="43"/>
      <c r="J408" s="42"/>
    </row>
    <row r="409" spans="1:10" ht="12.75">
      <c r="A409" s="71"/>
      <c r="B409" s="69"/>
      <c r="C409" s="75"/>
      <c r="D409" s="203"/>
      <c r="E409" s="204"/>
      <c r="F409" s="204"/>
      <c r="G409" s="204"/>
      <c r="H409" s="205"/>
      <c r="I409" s="43"/>
      <c r="J409" s="42"/>
    </row>
    <row r="410" spans="1:10" ht="12.75">
      <c r="A410" s="71"/>
      <c r="B410" s="69"/>
      <c r="C410" s="75"/>
      <c r="D410" s="203"/>
      <c r="E410" s="204"/>
      <c r="F410" s="204"/>
      <c r="G410" s="204"/>
      <c r="H410" s="205"/>
      <c r="I410" s="43"/>
      <c r="J410" s="42"/>
    </row>
    <row r="411" spans="1:10" ht="12.75">
      <c r="A411" s="71"/>
      <c r="B411" s="69"/>
      <c r="C411" s="75"/>
      <c r="D411" s="203"/>
      <c r="E411" s="204"/>
      <c r="F411" s="204"/>
      <c r="G411" s="204"/>
      <c r="H411" s="205"/>
      <c r="I411" s="43"/>
      <c r="J411" s="42"/>
    </row>
    <row r="412" spans="1:10" ht="12.75">
      <c r="A412" s="71"/>
      <c r="B412" s="69"/>
      <c r="C412" s="75"/>
      <c r="D412" s="203"/>
      <c r="E412" s="204"/>
      <c r="F412" s="204"/>
      <c r="G412" s="204"/>
      <c r="H412" s="205"/>
      <c r="I412" s="43"/>
      <c r="J412" s="42"/>
    </row>
    <row r="413" spans="1:10" ht="12.75">
      <c r="A413" s="71"/>
      <c r="B413" s="69"/>
      <c r="C413" s="75"/>
      <c r="D413" s="203"/>
      <c r="E413" s="204"/>
      <c r="F413" s="204"/>
      <c r="G413" s="204"/>
      <c r="H413" s="205"/>
      <c r="I413" s="43"/>
      <c r="J413" s="42"/>
    </row>
    <row r="414" spans="1:10" ht="12.75">
      <c r="A414" s="71"/>
      <c r="B414" s="69"/>
      <c r="C414" s="75"/>
      <c r="D414" s="203"/>
      <c r="E414" s="204"/>
      <c r="F414" s="204"/>
      <c r="G414" s="204"/>
      <c r="H414" s="205"/>
      <c r="I414" s="43"/>
      <c r="J414" s="42"/>
    </row>
    <row r="415" spans="1:10" ht="12.75">
      <c r="A415" s="71"/>
      <c r="B415" s="69"/>
      <c r="C415" s="75"/>
      <c r="D415" s="203"/>
      <c r="E415" s="204"/>
      <c r="F415" s="204"/>
      <c r="G415" s="204"/>
      <c r="H415" s="205"/>
      <c r="I415" s="43"/>
      <c r="J415" s="42"/>
    </row>
    <row r="416" spans="1:10" ht="12.75">
      <c r="A416" s="71"/>
      <c r="B416" s="69"/>
      <c r="C416" s="75"/>
      <c r="D416" s="203"/>
      <c r="E416" s="204"/>
      <c r="F416" s="204"/>
      <c r="G416" s="204"/>
      <c r="H416" s="205"/>
      <c r="I416" s="43"/>
      <c r="J416" s="42"/>
    </row>
    <row r="417" spans="1:10" ht="12.75">
      <c r="A417" s="71"/>
      <c r="B417" s="69"/>
      <c r="C417" s="75"/>
      <c r="D417" s="203"/>
      <c r="E417" s="204"/>
      <c r="F417" s="204"/>
      <c r="G417" s="204"/>
      <c r="H417" s="205"/>
      <c r="I417" s="43"/>
      <c r="J417" s="42"/>
    </row>
    <row r="418" spans="1:10" ht="12.75">
      <c r="A418" s="71"/>
      <c r="B418" s="69"/>
      <c r="C418" s="75"/>
      <c r="D418" s="203"/>
      <c r="E418" s="204"/>
      <c r="F418" s="204"/>
      <c r="G418" s="204"/>
      <c r="H418" s="205"/>
      <c r="I418" s="43"/>
      <c r="J418" s="42"/>
    </row>
    <row r="419" spans="1:10" ht="12.75">
      <c r="A419" s="71"/>
      <c r="B419" s="69"/>
      <c r="C419" s="75"/>
      <c r="D419" s="203"/>
      <c r="E419" s="204"/>
      <c r="F419" s="204"/>
      <c r="G419" s="204"/>
      <c r="H419" s="205"/>
      <c r="I419" s="43"/>
      <c r="J419" s="42"/>
    </row>
    <row r="420" spans="1:10" ht="12.75">
      <c r="A420" s="71"/>
      <c r="B420" s="69"/>
      <c r="C420" s="75"/>
      <c r="D420" s="203"/>
      <c r="E420" s="204"/>
      <c r="F420" s="204"/>
      <c r="G420" s="204"/>
      <c r="H420" s="205"/>
      <c r="I420" s="43"/>
      <c r="J420" s="42"/>
    </row>
    <row r="421" spans="1:10" ht="12.75">
      <c r="A421" s="71"/>
      <c r="B421" s="69"/>
      <c r="C421" s="75"/>
      <c r="D421" s="203"/>
      <c r="E421" s="204"/>
      <c r="F421" s="204"/>
      <c r="G421" s="204"/>
      <c r="H421" s="205"/>
      <c r="I421" s="43"/>
      <c r="J421" s="42"/>
    </row>
    <row r="422" spans="1:10" ht="12.75">
      <c r="A422" s="71"/>
      <c r="B422" s="69"/>
      <c r="C422" s="75"/>
      <c r="D422" s="203"/>
      <c r="E422" s="204"/>
      <c r="F422" s="204"/>
      <c r="G422" s="204"/>
      <c r="H422" s="205"/>
      <c r="I422" s="43"/>
      <c r="J422" s="42"/>
    </row>
    <row r="423" spans="1:10" ht="12.75">
      <c r="A423" s="71"/>
      <c r="B423" s="69"/>
      <c r="C423" s="75"/>
      <c r="D423" s="203"/>
      <c r="E423" s="204"/>
      <c r="F423" s="204"/>
      <c r="G423" s="204"/>
      <c r="H423" s="205"/>
      <c r="I423" s="43"/>
      <c r="J423" s="42"/>
    </row>
    <row r="424" spans="1:10" ht="12.75">
      <c r="A424" s="71"/>
      <c r="B424" s="69"/>
      <c r="C424" s="75"/>
      <c r="D424" s="203"/>
      <c r="E424" s="204"/>
      <c r="F424" s="204"/>
      <c r="G424" s="204"/>
      <c r="H424" s="205"/>
      <c r="I424" s="43"/>
      <c r="J424" s="42"/>
    </row>
    <row r="425" spans="1:10" ht="12.75">
      <c r="A425" s="71"/>
      <c r="B425" s="69"/>
      <c r="C425" s="75"/>
      <c r="D425" s="203"/>
      <c r="E425" s="204"/>
      <c r="F425" s="204"/>
      <c r="G425" s="204"/>
      <c r="H425" s="205"/>
      <c r="I425" s="43"/>
      <c r="J425" s="42"/>
    </row>
    <row r="426" spans="1:10" ht="12.75">
      <c r="A426" s="71"/>
      <c r="B426" s="69"/>
      <c r="C426" s="75"/>
      <c r="D426" s="203"/>
      <c r="E426" s="204"/>
      <c r="F426" s="204"/>
      <c r="G426" s="204"/>
      <c r="H426" s="205"/>
      <c r="I426" s="43"/>
      <c r="J426" s="42"/>
    </row>
    <row r="427" spans="1:10" ht="12.75">
      <c r="A427" s="71"/>
      <c r="B427" s="69"/>
      <c r="C427" s="75"/>
      <c r="D427" s="203"/>
      <c r="E427" s="204"/>
      <c r="F427" s="204"/>
      <c r="G427" s="204"/>
      <c r="H427" s="205"/>
      <c r="I427" s="43"/>
      <c r="J427" s="42"/>
    </row>
    <row r="428" spans="1:10" ht="12.75">
      <c r="A428" s="71"/>
      <c r="B428" s="69"/>
      <c r="C428" s="75"/>
      <c r="D428" s="203"/>
      <c r="E428" s="204"/>
      <c r="F428" s="204"/>
      <c r="G428" s="204"/>
      <c r="H428" s="205"/>
      <c r="I428" s="43"/>
      <c r="J428" s="42"/>
    </row>
    <row r="429" spans="1:10" ht="12.75">
      <c r="A429" s="71"/>
      <c r="B429" s="69"/>
      <c r="C429" s="75"/>
      <c r="D429" s="203"/>
      <c r="E429" s="204"/>
      <c r="F429" s="204"/>
      <c r="G429" s="204"/>
      <c r="H429" s="205"/>
      <c r="I429" s="43"/>
      <c r="J429" s="42"/>
    </row>
    <row r="430" spans="1:10" ht="12.75">
      <c r="A430" s="71"/>
      <c r="B430" s="69"/>
      <c r="C430" s="75"/>
      <c r="D430" s="203"/>
      <c r="E430" s="204"/>
      <c r="F430" s="204"/>
      <c r="G430" s="204"/>
      <c r="H430" s="205"/>
      <c r="I430" s="43"/>
      <c r="J430" s="42"/>
    </row>
    <row r="431" spans="1:10" ht="12.75">
      <c r="A431" s="71"/>
      <c r="B431" s="69"/>
      <c r="C431" s="75"/>
      <c r="D431" s="203"/>
      <c r="E431" s="204"/>
      <c r="F431" s="204"/>
      <c r="G431" s="204"/>
      <c r="H431" s="205"/>
      <c r="I431" s="43"/>
      <c r="J431" s="42"/>
    </row>
    <row r="432" spans="1:10" ht="12.75">
      <c r="A432" s="71"/>
      <c r="B432" s="69"/>
      <c r="C432" s="75"/>
      <c r="D432" s="203"/>
      <c r="E432" s="204"/>
      <c r="F432" s="204"/>
      <c r="G432" s="204"/>
      <c r="H432" s="205"/>
      <c r="I432" s="43"/>
      <c r="J432" s="42"/>
    </row>
    <row r="433" spans="1:10" ht="12.75">
      <c r="A433" s="71"/>
      <c r="B433" s="69"/>
      <c r="C433" s="75"/>
      <c r="D433" s="203"/>
      <c r="E433" s="204"/>
      <c r="F433" s="204"/>
      <c r="G433" s="204"/>
      <c r="H433" s="205"/>
      <c r="I433" s="43"/>
      <c r="J433" s="42"/>
    </row>
    <row r="434" spans="1:10" ht="12.75">
      <c r="A434" s="71"/>
      <c r="B434" s="69"/>
      <c r="C434" s="75"/>
      <c r="D434" s="203"/>
      <c r="E434" s="204"/>
      <c r="F434" s="204"/>
      <c r="G434" s="204"/>
      <c r="H434" s="205"/>
      <c r="I434" s="43"/>
      <c r="J434" s="42"/>
    </row>
    <row r="435" spans="1:10" ht="12.75">
      <c r="A435" s="71"/>
      <c r="B435" s="69"/>
      <c r="C435" s="75"/>
      <c r="D435" s="203"/>
      <c r="E435" s="204"/>
      <c r="F435" s="204"/>
      <c r="G435" s="204"/>
      <c r="H435" s="205"/>
      <c r="I435" s="43"/>
      <c r="J435" s="42"/>
    </row>
    <row r="436" spans="1:10" ht="12.75">
      <c r="A436" s="71"/>
      <c r="B436" s="69"/>
      <c r="C436" s="75"/>
      <c r="D436" s="203"/>
      <c r="E436" s="204"/>
      <c r="F436" s="204"/>
      <c r="G436" s="204"/>
      <c r="H436" s="205"/>
      <c r="I436" s="43"/>
      <c r="J436" s="42"/>
    </row>
    <row r="437" spans="1:10" ht="12.75">
      <c r="A437" s="71"/>
      <c r="B437" s="69"/>
      <c r="C437" s="75"/>
      <c r="D437" s="203"/>
      <c r="E437" s="204"/>
      <c r="F437" s="204"/>
      <c r="G437" s="204"/>
      <c r="H437" s="205"/>
      <c r="I437" s="43"/>
      <c r="J437" s="42"/>
    </row>
    <row r="438" spans="1:10" ht="12.75">
      <c r="A438" s="71"/>
      <c r="B438" s="69"/>
      <c r="C438" s="75"/>
      <c r="D438" s="203"/>
      <c r="E438" s="204"/>
      <c r="F438" s="204"/>
      <c r="G438" s="204"/>
      <c r="H438" s="205"/>
      <c r="I438" s="43"/>
      <c r="J438" s="42"/>
    </row>
    <row r="439" spans="1:10" ht="12.75">
      <c r="A439" s="71"/>
      <c r="B439" s="69"/>
      <c r="C439" s="75"/>
      <c r="D439" s="203"/>
      <c r="E439" s="204"/>
      <c r="F439" s="204"/>
      <c r="G439" s="204"/>
      <c r="H439" s="205"/>
      <c r="I439" s="43"/>
      <c r="J439" s="42"/>
    </row>
    <row r="440" spans="1:10" ht="12.75">
      <c r="A440" s="71"/>
      <c r="B440" s="69"/>
      <c r="C440" s="75"/>
      <c r="D440" s="203"/>
      <c r="E440" s="204"/>
      <c r="F440" s="204"/>
      <c r="G440" s="204"/>
      <c r="H440" s="205"/>
      <c r="I440" s="43"/>
      <c r="J440" s="42"/>
    </row>
    <row r="441" spans="1:10" ht="12.75">
      <c r="A441" s="71"/>
      <c r="B441" s="69"/>
      <c r="C441" s="75"/>
      <c r="D441" s="203"/>
      <c r="E441" s="204"/>
      <c r="F441" s="204"/>
      <c r="G441" s="204"/>
      <c r="H441" s="205"/>
      <c r="I441" s="43"/>
      <c r="J441" s="42"/>
    </row>
    <row r="442" spans="1:10" ht="12.75">
      <c r="A442" s="71"/>
      <c r="B442" s="69"/>
      <c r="C442" s="75"/>
      <c r="D442" s="203"/>
      <c r="E442" s="204"/>
      <c r="F442" s="204"/>
      <c r="G442" s="204"/>
      <c r="H442" s="205"/>
      <c r="I442" s="43"/>
      <c r="J442" s="42"/>
    </row>
    <row r="443" spans="1:10" ht="12.75">
      <c r="A443" s="71"/>
      <c r="B443" s="69"/>
      <c r="C443" s="75"/>
      <c r="D443" s="203"/>
      <c r="E443" s="204"/>
      <c r="F443" s="204"/>
      <c r="G443" s="204"/>
      <c r="H443" s="205"/>
      <c r="I443" s="43"/>
      <c r="J443" s="42"/>
    </row>
    <row r="444" spans="1:10" ht="12.75">
      <c r="A444" s="71"/>
      <c r="B444" s="69"/>
      <c r="C444" s="75"/>
      <c r="D444" s="203"/>
      <c r="E444" s="204"/>
      <c r="F444" s="204"/>
      <c r="G444" s="204"/>
      <c r="H444" s="205"/>
      <c r="I444" s="43"/>
      <c r="J444" s="42"/>
    </row>
    <row r="445" spans="1:10" ht="12.75">
      <c r="A445" s="71"/>
      <c r="B445" s="69"/>
      <c r="C445" s="75"/>
      <c r="D445" s="203"/>
      <c r="E445" s="204"/>
      <c r="F445" s="204"/>
      <c r="G445" s="204"/>
      <c r="H445" s="205"/>
      <c r="I445" s="43"/>
      <c r="J445" s="42"/>
    </row>
    <row r="446" spans="1:10" ht="12.75">
      <c r="A446" s="71"/>
      <c r="B446" s="69"/>
      <c r="C446" s="75"/>
      <c r="D446" s="203"/>
      <c r="E446" s="204"/>
      <c r="F446" s="204"/>
      <c r="G446" s="204"/>
      <c r="H446" s="205"/>
      <c r="I446" s="43"/>
      <c r="J446" s="42"/>
    </row>
    <row r="447" spans="1:10" ht="12.75">
      <c r="A447" s="71"/>
      <c r="B447" s="69"/>
      <c r="C447" s="75"/>
      <c r="D447" s="203"/>
      <c r="E447" s="204"/>
      <c r="F447" s="204"/>
      <c r="G447" s="204"/>
      <c r="H447" s="205"/>
      <c r="I447" s="43"/>
      <c r="J447" s="42"/>
    </row>
    <row r="448" spans="1:10" ht="12.75">
      <c r="A448" s="71"/>
      <c r="B448" s="69"/>
      <c r="C448" s="75"/>
      <c r="D448" s="203"/>
      <c r="E448" s="204"/>
      <c r="F448" s="204"/>
      <c r="G448" s="204"/>
      <c r="H448" s="205"/>
      <c r="I448" s="43"/>
      <c r="J448" s="42"/>
    </row>
    <row r="449" spans="1:10" ht="12.75">
      <c r="A449" s="71"/>
      <c r="B449" s="69"/>
      <c r="C449" s="75"/>
      <c r="D449" s="203"/>
      <c r="E449" s="204"/>
      <c r="F449" s="204"/>
      <c r="G449" s="204"/>
      <c r="H449" s="205"/>
      <c r="I449" s="43"/>
      <c r="J449" s="42"/>
    </row>
    <row r="450" spans="1:10" ht="12.75">
      <c r="A450" s="71"/>
      <c r="B450" s="69"/>
      <c r="C450" s="75"/>
      <c r="D450" s="203"/>
      <c r="E450" s="204"/>
      <c r="F450" s="204"/>
      <c r="G450" s="204"/>
      <c r="H450" s="205"/>
      <c r="I450" s="43"/>
      <c r="J450" s="42"/>
    </row>
    <row r="451" spans="1:10" ht="12.75">
      <c r="A451" s="71"/>
      <c r="B451" s="69"/>
      <c r="C451" s="75"/>
      <c r="D451" s="203"/>
      <c r="E451" s="204"/>
      <c r="F451" s="204"/>
      <c r="G451" s="204"/>
      <c r="H451" s="205"/>
      <c r="I451" s="43"/>
      <c r="J451" s="42"/>
    </row>
    <row r="452" spans="1:10" ht="12.75">
      <c r="A452" s="71"/>
      <c r="B452" s="69"/>
      <c r="C452" s="75"/>
      <c r="D452" s="203"/>
      <c r="E452" s="204"/>
      <c r="F452" s="204"/>
      <c r="G452" s="204"/>
      <c r="H452" s="205"/>
      <c r="I452" s="43"/>
      <c r="J452" s="42"/>
    </row>
    <row r="453" spans="1:10" ht="12.75">
      <c r="A453" s="71"/>
      <c r="B453" s="69"/>
      <c r="C453" s="75"/>
      <c r="D453" s="203"/>
      <c r="E453" s="204"/>
      <c r="F453" s="204"/>
      <c r="G453" s="204"/>
      <c r="H453" s="205"/>
      <c r="I453" s="43"/>
      <c r="J453" s="42"/>
    </row>
    <row r="454" spans="1:10" ht="12.75">
      <c r="A454" s="71"/>
      <c r="B454" s="69"/>
      <c r="C454" s="75"/>
      <c r="D454" s="203"/>
      <c r="E454" s="204"/>
      <c r="F454" s="204"/>
      <c r="G454" s="204"/>
      <c r="H454" s="205"/>
      <c r="I454" s="43"/>
      <c r="J454" s="42"/>
    </row>
    <row r="455" spans="1:10" ht="12.75">
      <c r="A455" s="71"/>
      <c r="B455" s="69"/>
      <c r="C455" s="75"/>
      <c r="D455" s="203"/>
      <c r="E455" s="204"/>
      <c r="F455" s="204"/>
      <c r="G455" s="204"/>
      <c r="H455" s="205"/>
      <c r="I455" s="43"/>
      <c r="J455" s="42"/>
    </row>
    <row r="456" spans="1:10" ht="12.75">
      <c r="A456" s="71"/>
      <c r="B456" s="69"/>
      <c r="C456" s="75"/>
      <c r="D456" s="203"/>
      <c r="E456" s="204"/>
      <c r="F456" s="204"/>
      <c r="G456" s="204"/>
      <c r="H456" s="205"/>
      <c r="I456" s="43"/>
      <c r="J456" s="42"/>
    </row>
    <row r="457" spans="1:10" ht="12.75">
      <c r="A457" s="71"/>
      <c r="B457" s="69"/>
      <c r="C457" s="75"/>
      <c r="D457" s="203"/>
      <c r="E457" s="204"/>
      <c r="F457" s="204"/>
      <c r="G457" s="204"/>
      <c r="H457" s="205"/>
      <c r="I457" s="43"/>
      <c r="J457" s="42"/>
    </row>
    <row r="458" spans="1:10" ht="12.75">
      <c r="A458" s="71"/>
      <c r="B458" s="69"/>
      <c r="C458" s="75"/>
      <c r="D458" s="203"/>
      <c r="E458" s="204"/>
      <c r="F458" s="204"/>
      <c r="G458" s="204"/>
      <c r="H458" s="205"/>
      <c r="I458" s="43"/>
      <c r="J458" s="42"/>
    </row>
    <row r="459" spans="1:10" ht="12.75">
      <c r="A459" s="71"/>
      <c r="B459" s="69"/>
      <c r="C459" s="75"/>
      <c r="D459" s="203"/>
      <c r="E459" s="204"/>
      <c r="F459" s="204"/>
      <c r="G459" s="204"/>
      <c r="H459" s="205"/>
      <c r="I459" s="43"/>
      <c r="J459" s="42"/>
    </row>
    <row r="460" spans="1:10" ht="12.75">
      <c r="A460" s="71"/>
      <c r="B460" s="69"/>
      <c r="C460" s="75"/>
      <c r="D460" s="203"/>
      <c r="E460" s="204"/>
      <c r="F460" s="204"/>
      <c r="G460" s="204"/>
      <c r="H460" s="205"/>
      <c r="I460" s="43"/>
      <c r="J460" s="42"/>
    </row>
    <row r="461" spans="1:10" ht="12.75">
      <c r="A461" s="71"/>
      <c r="B461" s="69"/>
      <c r="C461" s="75"/>
      <c r="D461" s="203"/>
      <c r="E461" s="204"/>
      <c r="F461" s="204"/>
      <c r="G461" s="204"/>
      <c r="H461" s="205"/>
      <c r="I461" s="43"/>
      <c r="J461" s="42"/>
    </row>
    <row r="462" spans="1:10" ht="12.75">
      <c r="A462" s="71"/>
      <c r="B462" s="69"/>
      <c r="C462" s="75"/>
      <c r="D462" s="203"/>
      <c r="E462" s="204"/>
      <c r="F462" s="204"/>
      <c r="G462" s="204"/>
      <c r="H462" s="205"/>
      <c r="I462" s="43"/>
      <c r="J462" s="42"/>
    </row>
    <row r="463" spans="1:10" ht="12.75">
      <c r="A463" s="71"/>
      <c r="B463" s="69"/>
      <c r="C463" s="75"/>
      <c r="D463" s="203"/>
      <c r="E463" s="204"/>
      <c r="F463" s="204"/>
      <c r="G463" s="204"/>
      <c r="H463" s="205"/>
      <c r="I463" s="43"/>
      <c r="J463" s="42"/>
    </row>
    <row r="464" spans="1:10" ht="12.75">
      <c r="A464" s="71"/>
      <c r="B464" s="69"/>
      <c r="C464" s="75"/>
      <c r="D464" s="203"/>
      <c r="E464" s="204"/>
      <c r="F464" s="204"/>
      <c r="G464" s="204"/>
      <c r="H464" s="205"/>
      <c r="I464" s="43"/>
      <c r="J464" s="42"/>
    </row>
    <row r="465" spans="1:10" ht="12.75">
      <c r="A465" s="71"/>
      <c r="B465" s="69"/>
      <c r="C465" s="75"/>
      <c r="D465" s="203"/>
      <c r="E465" s="204"/>
      <c r="F465" s="204"/>
      <c r="G465" s="204"/>
      <c r="H465" s="205"/>
      <c r="I465" s="43"/>
      <c r="J465" s="42"/>
    </row>
    <row r="466" spans="1:10" ht="12.75">
      <c r="A466" s="71"/>
      <c r="B466" s="69"/>
      <c r="C466" s="75"/>
      <c r="D466" s="203"/>
      <c r="E466" s="204"/>
      <c r="F466" s="204"/>
      <c r="G466" s="204"/>
      <c r="H466" s="205"/>
      <c r="I466" s="43"/>
      <c r="J466" s="42"/>
    </row>
    <row r="467" spans="1:10" ht="12.75">
      <c r="A467" s="71"/>
      <c r="B467" s="69"/>
      <c r="C467" s="75"/>
      <c r="D467" s="203"/>
      <c r="E467" s="204"/>
      <c r="F467" s="204"/>
      <c r="G467" s="204"/>
      <c r="H467" s="205"/>
      <c r="I467" s="43"/>
      <c r="J467" s="42"/>
    </row>
    <row r="468" spans="1:10" ht="12.75">
      <c r="A468" s="71"/>
      <c r="B468" s="69"/>
      <c r="C468" s="75"/>
      <c r="D468" s="203"/>
      <c r="E468" s="204"/>
      <c r="F468" s="204"/>
      <c r="G468" s="204"/>
      <c r="H468" s="205"/>
      <c r="I468" s="43"/>
      <c r="J468" s="42"/>
    </row>
    <row r="469" spans="1:10" ht="12.75">
      <c r="A469" s="71"/>
      <c r="B469" s="69"/>
      <c r="C469" s="75"/>
      <c r="D469" s="203"/>
      <c r="E469" s="204"/>
      <c r="F469" s="204"/>
      <c r="G469" s="204"/>
      <c r="H469" s="205"/>
      <c r="I469" s="43"/>
      <c r="J469" s="42"/>
    </row>
    <row r="470" spans="1:10" ht="12.75">
      <c r="A470" s="71"/>
      <c r="B470" s="69"/>
      <c r="C470" s="75"/>
      <c r="D470" s="203"/>
      <c r="E470" s="204"/>
      <c r="F470" s="204"/>
      <c r="G470" s="204"/>
      <c r="H470" s="205"/>
      <c r="I470" s="43"/>
      <c r="J470" s="42"/>
    </row>
    <row r="471" spans="1:10" ht="12.75">
      <c r="A471" s="71"/>
      <c r="B471" s="69"/>
      <c r="C471" s="75"/>
      <c r="D471" s="203"/>
      <c r="E471" s="204"/>
      <c r="F471" s="204"/>
      <c r="G471" s="204"/>
      <c r="H471" s="205"/>
      <c r="I471" s="43"/>
      <c r="J471" s="42"/>
    </row>
    <row r="472" spans="1:10" ht="12.75">
      <c r="A472" s="71"/>
      <c r="B472" s="69"/>
      <c r="C472" s="75"/>
      <c r="D472" s="203"/>
      <c r="E472" s="204"/>
      <c r="F472" s="204"/>
      <c r="G472" s="204"/>
      <c r="H472" s="205"/>
      <c r="I472" s="43"/>
      <c r="J472" s="42"/>
    </row>
    <row r="473" spans="1:10" ht="12.75">
      <c r="A473" s="71"/>
      <c r="B473" s="69"/>
      <c r="C473" s="75"/>
      <c r="D473" s="203"/>
      <c r="E473" s="204"/>
      <c r="F473" s="204"/>
      <c r="G473" s="204"/>
      <c r="H473" s="205"/>
      <c r="I473" s="43"/>
      <c r="J473" s="42"/>
    </row>
    <row r="474" spans="1:10" ht="12.75">
      <c r="A474" s="71"/>
      <c r="B474" s="69"/>
      <c r="C474" s="75"/>
      <c r="D474" s="203"/>
      <c r="E474" s="204"/>
      <c r="F474" s="204"/>
      <c r="G474" s="204"/>
      <c r="H474" s="205"/>
      <c r="I474" s="43"/>
      <c r="J474" s="42"/>
    </row>
    <row r="475" spans="1:10" ht="12.75">
      <c r="A475" s="71"/>
      <c r="B475" s="69"/>
      <c r="C475" s="75"/>
      <c r="D475" s="203"/>
      <c r="E475" s="204"/>
      <c r="F475" s="204"/>
      <c r="G475" s="204"/>
      <c r="H475" s="205"/>
      <c r="I475" s="43"/>
      <c r="J475" s="42"/>
    </row>
    <row r="476" spans="1:10" ht="12.75">
      <c r="A476" s="71"/>
      <c r="B476" s="69"/>
      <c r="C476" s="75"/>
      <c r="D476" s="203"/>
      <c r="E476" s="204"/>
      <c r="F476" s="204"/>
      <c r="G476" s="204"/>
      <c r="H476" s="205"/>
      <c r="I476" s="43"/>
      <c r="J476" s="42"/>
    </row>
    <row r="477" spans="1:10" ht="12.75">
      <c r="A477" s="71"/>
      <c r="B477" s="69"/>
      <c r="C477" s="75"/>
      <c r="D477" s="203"/>
      <c r="E477" s="204"/>
      <c r="F477" s="204"/>
      <c r="G477" s="204"/>
      <c r="H477" s="205"/>
      <c r="I477" s="43"/>
      <c r="J477" s="42"/>
    </row>
    <row r="478" spans="1:10" ht="12.75">
      <c r="A478" s="71"/>
      <c r="B478" s="69"/>
      <c r="C478" s="75"/>
      <c r="D478" s="203"/>
      <c r="E478" s="204"/>
      <c r="F478" s="204"/>
      <c r="G478" s="204"/>
      <c r="H478" s="205"/>
      <c r="I478" s="43"/>
      <c r="J478" s="42"/>
    </row>
    <row r="479" spans="1:10" ht="12.75">
      <c r="A479" s="71"/>
      <c r="B479" s="69"/>
      <c r="C479" s="75"/>
      <c r="D479" s="203"/>
      <c r="E479" s="204"/>
      <c r="F479" s="204"/>
      <c r="G479" s="204"/>
      <c r="H479" s="205"/>
      <c r="I479" s="43"/>
      <c r="J479" s="42"/>
    </row>
    <row r="480" spans="1:10" ht="12.75">
      <c r="A480" s="71"/>
      <c r="B480" s="69"/>
      <c r="C480" s="75"/>
      <c r="D480" s="203"/>
      <c r="E480" s="204"/>
      <c r="F480" s="204"/>
      <c r="G480" s="204"/>
      <c r="H480" s="205"/>
      <c r="I480" s="43"/>
      <c r="J480" s="42"/>
    </row>
    <row r="481" spans="1:10" ht="12.75">
      <c r="A481" s="71"/>
      <c r="B481" s="69"/>
      <c r="C481" s="75"/>
      <c r="D481" s="203"/>
      <c r="E481" s="204"/>
      <c r="F481" s="204"/>
      <c r="G481" s="204"/>
      <c r="H481" s="205"/>
      <c r="I481" s="43"/>
      <c r="J481" s="42"/>
    </row>
    <row r="482" spans="1:10" ht="12.75">
      <c r="A482" s="71"/>
      <c r="B482" s="69"/>
      <c r="C482" s="75"/>
      <c r="D482" s="203"/>
      <c r="E482" s="204"/>
      <c r="F482" s="204"/>
      <c r="G482" s="204"/>
      <c r="H482" s="205"/>
      <c r="I482" s="43"/>
      <c r="J482" s="42"/>
    </row>
    <row r="483" spans="1:10" ht="12.75">
      <c r="A483" s="71"/>
      <c r="B483" s="69"/>
      <c r="C483" s="75"/>
      <c r="D483" s="203"/>
      <c r="E483" s="204"/>
      <c r="F483" s="204"/>
      <c r="G483" s="204"/>
      <c r="H483" s="205"/>
      <c r="I483" s="43"/>
      <c r="J483" s="42"/>
    </row>
    <row r="484" spans="1:10" ht="12.75">
      <c r="A484" s="71"/>
      <c r="B484" s="69"/>
      <c r="C484" s="75"/>
      <c r="D484" s="203"/>
      <c r="E484" s="204"/>
      <c r="F484" s="204"/>
      <c r="G484" s="204"/>
      <c r="H484" s="205"/>
      <c r="I484" s="43"/>
      <c r="J484" s="42"/>
    </row>
    <row r="485" spans="1:10" ht="12.75">
      <c r="A485" s="71"/>
      <c r="B485" s="69"/>
      <c r="C485" s="75"/>
      <c r="D485" s="203"/>
      <c r="E485" s="204"/>
      <c r="F485" s="204"/>
      <c r="G485" s="204"/>
      <c r="H485" s="205"/>
      <c r="I485" s="43"/>
      <c r="J485" s="42"/>
    </row>
    <row r="486" spans="1:10" ht="12.75">
      <c r="A486" s="71"/>
      <c r="B486" s="69"/>
      <c r="C486" s="75"/>
      <c r="D486" s="203"/>
      <c r="E486" s="204"/>
      <c r="F486" s="204"/>
      <c r="G486" s="204"/>
      <c r="H486" s="205"/>
      <c r="I486" s="43"/>
      <c r="J486" s="42"/>
    </row>
    <row r="487" spans="1:10" ht="12.75">
      <c r="A487" s="71"/>
      <c r="B487" s="69"/>
      <c r="C487" s="75"/>
      <c r="D487" s="203"/>
      <c r="E487" s="204"/>
      <c r="F487" s="204"/>
      <c r="G487" s="204"/>
      <c r="H487" s="205"/>
      <c r="I487" s="43"/>
      <c r="J487" s="42"/>
    </row>
    <row r="488" spans="1:10" ht="12.75">
      <c r="A488" s="71"/>
      <c r="B488" s="69"/>
      <c r="C488" s="75"/>
      <c r="D488" s="203"/>
      <c r="E488" s="204"/>
      <c r="F488" s="204"/>
      <c r="G488" s="204"/>
      <c r="H488" s="205"/>
      <c r="I488" s="43"/>
      <c r="J488" s="42"/>
    </row>
    <row r="489" spans="1:10" ht="12.75">
      <c r="A489" s="71"/>
      <c r="B489" s="69"/>
      <c r="C489" s="75"/>
      <c r="D489" s="203"/>
      <c r="E489" s="204"/>
      <c r="F489" s="204"/>
      <c r="G489" s="204"/>
      <c r="H489" s="205"/>
      <c r="I489" s="43"/>
      <c r="J489" s="42"/>
    </row>
    <row r="490" spans="1:10" ht="12.75">
      <c r="A490" s="71"/>
      <c r="B490" s="69"/>
      <c r="C490" s="75"/>
      <c r="D490" s="203"/>
      <c r="E490" s="204"/>
      <c r="F490" s="204"/>
      <c r="G490" s="204"/>
      <c r="H490" s="205"/>
      <c r="I490" s="43"/>
      <c r="J490" s="42"/>
    </row>
    <row r="491" spans="1:10" ht="12.75">
      <c r="A491" s="71"/>
      <c r="B491" s="69"/>
      <c r="C491" s="75"/>
      <c r="D491" s="203"/>
      <c r="E491" s="204"/>
      <c r="F491" s="204"/>
      <c r="G491" s="204"/>
      <c r="H491" s="205"/>
      <c r="I491" s="43"/>
      <c r="J491" s="42"/>
    </row>
    <row r="492" spans="1:10" ht="12.75">
      <c r="A492" s="71"/>
      <c r="B492" s="69"/>
      <c r="C492" s="75"/>
      <c r="D492" s="203"/>
      <c r="E492" s="204"/>
      <c r="F492" s="204"/>
      <c r="G492" s="204"/>
      <c r="H492" s="205"/>
      <c r="I492" s="43"/>
      <c r="J492" s="42"/>
    </row>
    <row r="493" spans="1:10" ht="12.75">
      <c r="A493" s="71"/>
      <c r="B493" s="69"/>
      <c r="C493" s="75"/>
      <c r="D493" s="203"/>
      <c r="E493" s="204"/>
      <c r="F493" s="204"/>
      <c r="G493" s="204"/>
      <c r="H493" s="205"/>
      <c r="I493" s="43"/>
      <c r="J493" s="42"/>
    </row>
    <row r="494" spans="1:10" ht="12.75">
      <c r="A494" s="71"/>
      <c r="B494" s="69"/>
      <c r="C494" s="75"/>
      <c r="D494" s="203"/>
      <c r="E494" s="204"/>
      <c r="F494" s="204"/>
      <c r="G494" s="204"/>
      <c r="H494" s="205"/>
      <c r="I494" s="43"/>
      <c r="J494" s="42"/>
    </row>
    <row r="495" spans="1:10" ht="12.75">
      <c r="A495" s="71"/>
      <c r="B495" s="69"/>
      <c r="C495" s="75"/>
      <c r="D495" s="203"/>
      <c r="E495" s="204"/>
      <c r="F495" s="204"/>
      <c r="G495" s="204"/>
      <c r="H495" s="205"/>
      <c r="I495" s="43"/>
      <c r="J495" s="42"/>
    </row>
    <row r="496" spans="1:10" ht="12.75">
      <c r="A496" s="71"/>
      <c r="B496" s="69"/>
      <c r="C496" s="75"/>
      <c r="D496" s="203"/>
      <c r="E496" s="204"/>
      <c r="F496" s="204"/>
      <c r="G496" s="204"/>
      <c r="H496" s="205"/>
      <c r="I496" s="43"/>
      <c r="J496" s="42"/>
    </row>
    <row r="497" spans="1:10" ht="12.75">
      <c r="A497" s="71"/>
      <c r="B497" s="69"/>
      <c r="C497" s="75"/>
      <c r="D497" s="203"/>
      <c r="E497" s="204"/>
      <c r="F497" s="204"/>
      <c r="G497" s="204"/>
      <c r="H497" s="205"/>
      <c r="I497" s="43"/>
      <c r="J497" s="42"/>
    </row>
    <row r="498" spans="1:10" ht="12.75">
      <c r="A498" s="71"/>
      <c r="B498" s="69"/>
      <c r="C498" s="75"/>
      <c r="D498" s="203"/>
      <c r="E498" s="204"/>
      <c r="F498" s="204"/>
      <c r="G498" s="204"/>
      <c r="H498" s="205"/>
      <c r="I498" s="43"/>
      <c r="J498" s="42"/>
    </row>
    <row r="499" spans="1:10" ht="12.75">
      <c r="A499" s="71"/>
      <c r="B499" s="69"/>
      <c r="C499" s="75"/>
      <c r="D499" s="203"/>
      <c r="E499" s="204"/>
      <c r="F499" s="204"/>
      <c r="G499" s="204"/>
      <c r="H499" s="205"/>
      <c r="I499" s="43"/>
      <c r="J499" s="42"/>
    </row>
    <row r="500" spans="1:10" ht="12.75">
      <c r="A500" s="71"/>
      <c r="B500" s="69"/>
      <c r="C500" s="75"/>
      <c r="D500" s="203"/>
      <c r="E500" s="204"/>
      <c r="F500" s="204"/>
      <c r="G500" s="204"/>
      <c r="H500" s="205"/>
      <c r="I500" s="43"/>
      <c r="J500" s="42"/>
    </row>
    <row r="501" spans="1:10" ht="12.75">
      <c r="A501" s="71"/>
      <c r="B501" s="69"/>
      <c r="C501" s="75"/>
      <c r="D501" s="203"/>
      <c r="E501" s="204"/>
      <c r="F501" s="204"/>
      <c r="G501" s="204"/>
      <c r="H501" s="205"/>
      <c r="I501" s="43"/>
      <c r="J501" s="42"/>
    </row>
    <row r="502" spans="1:10" ht="12.75">
      <c r="A502" s="71"/>
      <c r="B502" s="69"/>
      <c r="C502" s="75"/>
      <c r="D502" s="203"/>
      <c r="E502" s="204"/>
      <c r="F502" s="204"/>
      <c r="G502" s="204"/>
      <c r="H502" s="205"/>
      <c r="I502" s="43"/>
      <c r="J502" s="42"/>
    </row>
    <row r="503" spans="1:10" ht="12.75">
      <c r="A503" s="71"/>
      <c r="B503" s="69"/>
      <c r="C503" s="75"/>
      <c r="D503" s="203"/>
      <c r="E503" s="204"/>
      <c r="F503" s="204"/>
      <c r="G503" s="204"/>
      <c r="H503" s="205"/>
      <c r="I503" s="43"/>
      <c r="J503" s="42"/>
    </row>
    <row r="504" spans="1:10" ht="12.75">
      <c r="A504" s="71"/>
      <c r="B504" s="69"/>
      <c r="C504" s="75"/>
      <c r="D504" s="203"/>
      <c r="E504" s="204"/>
      <c r="F504" s="204"/>
      <c r="G504" s="204"/>
      <c r="H504" s="205"/>
      <c r="I504" s="43"/>
      <c r="J504" s="42"/>
    </row>
    <row r="505" spans="1:10" ht="12.75">
      <c r="A505" s="71"/>
      <c r="B505" s="69"/>
      <c r="C505" s="75"/>
      <c r="D505" s="203"/>
      <c r="E505" s="204"/>
      <c r="F505" s="204"/>
      <c r="G505" s="204"/>
      <c r="H505" s="205"/>
      <c r="I505" s="43"/>
      <c r="J505" s="42"/>
    </row>
    <row r="506" spans="1:10" ht="12.75">
      <c r="A506" s="71"/>
      <c r="B506" s="69"/>
      <c r="C506" s="75"/>
      <c r="D506" s="203"/>
      <c r="E506" s="204"/>
      <c r="F506" s="204"/>
      <c r="G506" s="204"/>
      <c r="H506" s="205"/>
      <c r="I506" s="43"/>
      <c r="J506" s="42"/>
    </row>
    <row r="507" spans="1:10" ht="12.75">
      <c r="A507" s="71"/>
      <c r="B507" s="69"/>
      <c r="C507" s="75"/>
      <c r="D507" s="203"/>
      <c r="E507" s="204"/>
      <c r="F507" s="204"/>
      <c r="G507" s="204"/>
      <c r="H507" s="205"/>
      <c r="I507" s="43"/>
      <c r="J507" s="42"/>
    </row>
    <row r="508" spans="1:10" ht="12.75">
      <c r="A508" s="71"/>
      <c r="B508" s="69"/>
      <c r="C508" s="75"/>
      <c r="D508" s="203"/>
      <c r="E508" s="204"/>
      <c r="F508" s="204"/>
      <c r="G508" s="204"/>
      <c r="H508" s="205"/>
      <c r="I508" s="43"/>
      <c r="J508" s="42"/>
    </row>
    <row r="509" spans="1:10" ht="12.75">
      <c r="A509" s="71"/>
      <c r="B509" s="69"/>
      <c r="C509" s="75"/>
      <c r="D509" s="203"/>
      <c r="E509" s="204"/>
      <c r="F509" s="204"/>
      <c r="G509" s="204"/>
      <c r="H509" s="205"/>
      <c r="I509" s="43"/>
      <c r="J509" s="42"/>
    </row>
    <row r="510" spans="1:10" ht="12.75">
      <c r="A510" s="71"/>
      <c r="B510" s="69"/>
      <c r="C510" s="75"/>
      <c r="D510" s="203"/>
      <c r="E510" s="204"/>
      <c r="F510" s="204"/>
      <c r="G510" s="204"/>
      <c r="H510" s="205"/>
      <c r="I510" s="43"/>
      <c r="J510" s="42"/>
    </row>
    <row r="511" spans="1:10" ht="12.75">
      <c r="A511" s="71"/>
      <c r="B511" s="69"/>
      <c r="C511" s="75"/>
      <c r="D511" s="203"/>
      <c r="E511" s="204"/>
      <c r="F511" s="204"/>
      <c r="G511" s="204"/>
      <c r="H511" s="205"/>
      <c r="I511" s="43"/>
      <c r="J511" s="42"/>
    </row>
    <row r="512" spans="1:10" ht="12.75">
      <c r="A512" s="71"/>
      <c r="B512" s="69"/>
      <c r="C512" s="75"/>
      <c r="D512" s="203"/>
      <c r="E512" s="204"/>
      <c r="F512" s="204"/>
      <c r="G512" s="204"/>
      <c r="H512" s="205"/>
      <c r="I512" s="43"/>
      <c r="J512" s="42"/>
    </row>
    <row r="513" spans="1:10" ht="12.75">
      <c r="A513" s="71"/>
      <c r="B513" s="69"/>
      <c r="C513" s="75"/>
      <c r="D513" s="203"/>
      <c r="E513" s="204"/>
      <c r="F513" s="204"/>
      <c r="G513" s="204"/>
      <c r="H513" s="205"/>
      <c r="I513" s="43"/>
      <c r="J513" s="42"/>
    </row>
    <row r="514" spans="1:10" ht="12.75">
      <c r="A514" s="71"/>
      <c r="B514" s="69"/>
      <c r="C514" s="75"/>
      <c r="D514" s="203"/>
      <c r="E514" s="204"/>
      <c r="F514" s="204"/>
      <c r="G514" s="204"/>
      <c r="H514" s="205"/>
      <c r="I514" s="43"/>
      <c r="J514" s="42"/>
    </row>
    <row r="515" spans="1:10" ht="12.75">
      <c r="A515" s="71"/>
      <c r="B515" s="69"/>
      <c r="C515" s="75"/>
      <c r="D515" s="203"/>
      <c r="E515" s="204"/>
      <c r="F515" s="204"/>
      <c r="G515" s="204"/>
      <c r="H515" s="205"/>
      <c r="I515" s="43"/>
      <c r="J515" s="42"/>
    </row>
    <row r="516" spans="1:10" ht="12.75">
      <c r="A516" s="71"/>
      <c r="B516" s="69"/>
      <c r="C516" s="75"/>
      <c r="D516" s="203"/>
      <c r="E516" s="204"/>
      <c r="F516" s="204"/>
      <c r="G516" s="204"/>
      <c r="H516" s="205"/>
      <c r="I516" s="43"/>
      <c r="J516" s="42"/>
    </row>
    <row r="517" spans="1:10" ht="12.75">
      <c r="A517" s="71"/>
      <c r="B517" s="69"/>
      <c r="C517" s="75"/>
      <c r="D517" s="203"/>
      <c r="E517" s="204"/>
      <c r="F517" s="204"/>
      <c r="G517" s="204"/>
      <c r="H517" s="205"/>
      <c r="I517" s="43"/>
      <c r="J517" s="42"/>
    </row>
    <row r="518" spans="1:10" ht="12.75">
      <c r="A518" s="71"/>
      <c r="B518" s="69"/>
      <c r="C518" s="75"/>
      <c r="D518" s="203"/>
      <c r="E518" s="204"/>
      <c r="F518" s="204"/>
      <c r="G518" s="204"/>
      <c r="H518" s="205"/>
      <c r="I518" s="43"/>
      <c r="J518" s="42"/>
    </row>
    <row r="519" spans="1:10" ht="12.75">
      <c r="A519" s="71"/>
      <c r="B519" s="69"/>
      <c r="C519" s="75"/>
      <c r="D519" s="203"/>
      <c r="E519" s="204"/>
      <c r="F519" s="204"/>
      <c r="G519" s="204"/>
      <c r="H519" s="205"/>
      <c r="I519" s="43"/>
      <c r="J519" s="42"/>
    </row>
    <row r="520" spans="1:10" ht="12.75">
      <c r="A520" s="71"/>
      <c r="B520" s="69"/>
      <c r="C520" s="75"/>
      <c r="D520" s="203"/>
      <c r="E520" s="204"/>
      <c r="F520" s="204"/>
      <c r="G520" s="204"/>
      <c r="H520" s="205"/>
      <c r="I520" s="43"/>
      <c r="J520" s="42"/>
    </row>
    <row r="521" spans="1:10" ht="12.75">
      <c r="A521" s="71"/>
      <c r="B521" s="69"/>
      <c r="C521" s="75"/>
      <c r="D521" s="203"/>
      <c r="E521" s="204"/>
      <c r="F521" s="204"/>
      <c r="G521" s="204"/>
      <c r="H521" s="205"/>
      <c r="I521" s="43"/>
      <c r="J521" s="42"/>
    </row>
    <row r="522" spans="1:10" ht="12.75">
      <c r="A522" s="71"/>
      <c r="B522" s="69"/>
      <c r="C522" s="75"/>
      <c r="D522" s="203"/>
      <c r="E522" s="204"/>
      <c r="F522" s="204"/>
      <c r="G522" s="204"/>
      <c r="H522" s="205"/>
      <c r="I522" s="43"/>
      <c r="J522" s="42"/>
    </row>
    <row r="523" spans="1:10" ht="12.75">
      <c r="A523" s="71"/>
      <c r="B523" s="69"/>
      <c r="C523" s="75"/>
      <c r="D523" s="203"/>
      <c r="E523" s="204"/>
      <c r="F523" s="204"/>
      <c r="G523" s="204"/>
      <c r="H523" s="205"/>
      <c r="I523" s="43"/>
      <c r="J523" s="42"/>
    </row>
    <row r="524" spans="1:10" ht="12.75">
      <c r="A524" s="71"/>
      <c r="B524" s="69"/>
      <c r="C524" s="75"/>
      <c r="D524" s="203"/>
      <c r="E524" s="204"/>
      <c r="F524" s="204"/>
      <c r="G524" s="204"/>
      <c r="H524" s="205"/>
      <c r="I524" s="43"/>
      <c r="J524" s="42"/>
    </row>
    <row r="525" spans="1:10" ht="12.75">
      <c r="A525" s="71"/>
      <c r="B525" s="69"/>
      <c r="C525" s="75"/>
      <c r="D525" s="203"/>
      <c r="E525" s="204"/>
      <c r="F525" s="204"/>
      <c r="G525" s="204"/>
      <c r="H525" s="205"/>
      <c r="I525" s="43"/>
      <c r="J525" s="42"/>
    </row>
    <row r="526" spans="1:10" ht="12.75">
      <c r="A526" s="71"/>
      <c r="B526" s="69"/>
      <c r="C526" s="75"/>
      <c r="D526" s="203"/>
      <c r="E526" s="204"/>
      <c r="F526" s="204"/>
      <c r="G526" s="204"/>
      <c r="H526" s="205"/>
      <c r="I526" s="43"/>
      <c r="J526" s="42"/>
    </row>
    <row r="527" spans="1:10" ht="12.75">
      <c r="A527" s="71"/>
      <c r="B527" s="69"/>
      <c r="C527" s="75"/>
      <c r="D527" s="203"/>
      <c r="E527" s="204"/>
      <c r="F527" s="204"/>
      <c r="G527" s="204"/>
      <c r="H527" s="205"/>
      <c r="I527" s="43"/>
      <c r="J527" s="42"/>
    </row>
    <row r="528" spans="1:10" ht="12.75">
      <c r="A528" s="71"/>
      <c r="B528" s="69"/>
      <c r="C528" s="75"/>
      <c r="D528" s="203"/>
      <c r="E528" s="204"/>
      <c r="F528" s="204"/>
      <c r="G528" s="204"/>
      <c r="H528" s="205"/>
      <c r="I528" s="43"/>
      <c r="J528" s="42"/>
    </row>
    <row r="529" spans="1:10" ht="12.75">
      <c r="A529" s="71"/>
      <c r="B529" s="69"/>
      <c r="C529" s="75"/>
      <c r="D529" s="203"/>
      <c r="E529" s="204"/>
      <c r="F529" s="204"/>
      <c r="G529" s="204"/>
      <c r="H529" s="205"/>
      <c r="I529" s="43"/>
      <c r="J529" s="42"/>
    </row>
    <row r="530" spans="1:10" ht="12.75">
      <c r="A530" s="71"/>
      <c r="B530" s="69"/>
      <c r="C530" s="75"/>
      <c r="D530" s="203"/>
      <c r="E530" s="204"/>
      <c r="F530" s="204"/>
      <c r="G530" s="204"/>
      <c r="H530" s="205"/>
      <c r="I530" s="43"/>
      <c r="J530" s="42"/>
    </row>
    <row r="531" spans="1:10" ht="12.75">
      <c r="A531" s="71"/>
      <c r="B531" s="69"/>
      <c r="C531" s="75"/>
      <c r="D531" s="203"/>
      <c r="E531" s="204"/>
      <c r="F531" s="204"/>
      <c r="G531" s="204"/>
      <c r="H531" s="205"/>
      <c r="I531" s="43"/>
      <c r="J531" s="42"/>
    </row>
    <row r="532" spans="1:10" ht="12.75">
      <c r="A532" s="71"/>
      <c r="B532" s="69"/>
      <c r="C532" s="75"/>
      <c r="D532" s="203"/>
      <c r="E532" s="204"/>
      <c r="F532" s="204"/>
      <c r="G532" s="204"/>
      <c r="H532" s="205"/>
      <c r="I532" s="43"/>
      <c r="J532" s="42"/>
    </row>
    <row r="533" spans="1:10" ht="12.75">
      <c r="A533" s="71"/>
      <c r="B533" s="69"/>
      <c r="C533" s="75"/>
      <c r="D533" s="203"/>
      <c r="E533" s="204"/>
      <c r="F533" s="204"/>
      <c r="G533" s="204"/>
      <c r="H533" s="205"/>
      <c r="I533" s="43"/>
      <c r="J533" s="42"/>
    </row>
    <row r="534" spans="1:10" ht="12.75">
      <c r="A534" s="71"/>
      <c r="B534" s="69"/>
      <c r="C534" s="75"/>
      <c r="D534" s="203"/>
      <c r="E534" s="204"/>
      <c r="F534" s="204"/>
      <c r="G534" s="204"/>
      <c r="H534" s="205"/>
      <c r="I534" s="43"/>
      <c r="J534" s="42"/>
    </row>
    <row r="535" spans="1:10" ht="12.75">
      <c r="A535" s="71"/>
      <c r="B535" s="69"/>
      <c r="C535" s="75"/>
      <c r="D535" s="203"/>
      <c r="E535" s="204"/>
      <c r="F535" s="204"/>
      <c r="G535" s="204"/>
      <c r="H535" s="205"/>
      <c r="I535" s="43"/>
      <c r="J535" s="42"/>
    </row>
    <row r="536" spans="1:10" ht="12.75">
      <c r="A536" s="71"/>
      <c r="B536" s="69"/>
      <c r="C536" s="75"/>
      <c r="D536" s="203"/>
      <c r="E536" s="204"/>
      <c r="F536" s="204"/>
      <c r="G536" s="204"/>
      <c r="H536" s="205"/>
      <c r="I536" s="43"/>
      <c r="J536" s="42"/>
    </row>
    <row r="537" spans="1:10" ht="12.75">
      <c r="A537" s="71"/>
      <c r="B537" s="69"/>
      <c r="C537" s="75"/>
      <c r="D537" s="203"/>
      <c r="E537" s="204"/>
      <c r="F537" s="204"/>
      <c r="G537" s="204"/>
      <c r="H537" s="205"/>
      <c r="I537" s="43"/>
      <c r="J537" s="42"/>
    </row>
    <row r="538" spans="1:10" ht="12.75">
      <c r="A538" s="71"/>
      <c r="B538" s="69"/>
      <c r="C538" s="75"/>
      <c r="D538" s="203"/>
      <c r="E538" s="204"/>
      <c r="F538" s="204"/>
      <c r="G538" s="204"/>
      <c r="H538" s="205"/>
      <c r="I538" s="43"/>
      <c r="J538" s="42"/>
    </row>
    <row r="539" spans="1:10" ht="12.75">
      <c r="A539" s="71"/>
      <c r="B539" s="69"/>
      <c r="C539" s="75"/>
      <c r="D539" s="203"/>
      <c r="E539" s="204"/>
      <c r="F539" s="204"/>
      <c r="G539" s="204"/>
      <c r="H539" s="205"/>
      <c r="I539" s="43"/>
      <c r="J539" s="42"/>
    </row>
    <row r="540" spans="1:10" ht="12.75">
      <c r="A540" s="71"/>
      <c r="B540" s="69"/>
      <c r="C540" s="75"/>
      <c r="D540" s="203"/>
      <c r="E540" s="204"/>
      <c r="F540" s="204"/>
      <c r="G540" s="204"/>
      <c r="H540" s="205"/>
      <c r="I540" s="43"/>
      <c r="J540" s="42"/>
    </row>
    <row r="541" spans="1:10" ht="12.75">
      <c r="A541" s="71"/>
      <c r="B541" s="69"/>
      <c r="C541" s="75"/>
      <c r="D541" s="203"/>
      <c r="E541" s="204"/>
      <c r="F541" s="204"/>
      <c r="G541" s="204"/>
      <c r="H541" s="205"/>
      <c r="I541" s="43"/>
      <c r="J541" s="42"/>
    </row>
    <row r="542" spans="1:10" ht="12.75">
      <c r="A542" s="71"/>
      <c r="B542" s="69"/>
      <c r="C542" s="75"/>
      <c r="D542" s="203"/>
      <c r="E542" s="204"/>
      <c r="F542" s="204"/>
      <c r="G542" s="204"/>
      <c r="H542" s="205"/>
      <c r="I542" s="43"/>
      <c r="J542" s="42"/>
    </row>
    <row r="543" spans="1:10" ht="12.75">
      <c r="A543" s="71"/>
      <c r="B543" s="69"/>
      <c r="C543" s="75"/>
      <c r="D543" s="203"/>
      <c r="E543" s="204"/>
      <c r="F543" s="204"/>
      <c r="G543" s="204"/>
      <c r="H543" s="205"/>
      <c r="I543" s="43"/>
      <c r="J543" s="42"/>
    </row>
    <row r="544" spans="1:10" ht="12.75">
      <c r="A544" s="71"/>
      <c r="B544" s="69"/>
      <c r="C544" s="75"/>
      <c r="D544" s="203"/>
      <c r="E544" s="204"/>
      <c r="F544" s="204"/>
      <c r="G544" s="204"/>
      <c r="H544" s="205"/>
      <c r="I544" s="43"/>
      <c r="J544" s="42"/>
    </row>
    <row r="545" spans="1:10" ht="12.75">
      <c r="A545" s="71"/>
      <c r="B545" s="69"/>
      <c r="C545" s="75"/>
      <c r="D545" s="203"/>
      <c r="E545" s="204"/>
      <c r="F545" s="204"/>
      <c r="G545" s="204"/>
      <c r="H545" s="205"/>
      <c r="I545" s="43"/>
      <c r="J545" s="42"/>
    </row>
    <row r="546" spans="1:10" ht="12.75">
      <c r="A546" s="71"/>
      <c r="B546" s="69"/>
      <c r="C546" s="75"/>
      <c r="D546" s="203"/>
      <c r="E546" s="204"/>
      <c r="F546" s="204"/>
      <c r="G546" s="204"/>
      <c r="H546" s="205"/>
      <c r="I546" s="43"/>
      <c r="J546" s="42"/>
    </row>
    <row r="547" spans="1:10" ht="12.75">
      <c r="A547" s="71"/>
      <c r="B547" s="69"/>
      <c r="C547" s="75"/>
      <c r="D547" s="203"/>
      <c r="E547" s="204"/>
      <c r="F547" s="204"/>
      <c r="G547" s="204"/>
      <c r="H547" s="205"/>
      <c r="I547" s="43"/>
      <c r="J547" s="42"/>
    </row>
    <row r="548" spans="1:10" ht="12.75">
      <c r="A548" s="71"/>
      <c r="B548" s="69"/>
      <c r="C548" s="75"/>
      <c r="D548" s="203"/>
      <c r="E548" s="204"/>
      <c r="F548" s="204"/>
      <c r="G548" s="204"/>
      <c r="H548" s="205"/>
      <c r="I548" s="43"/>
      <c r="J548" s="42"/>
    </row>
    <row r="549" spans="1:10" ht="12.75">
      <c r="A549" s="71"/>
      <c r="B549" s="69"/>
      <c r="C549" s="75"/>
      <c r="D549" s="203"/>
      <c r="E549" s="204"/>
      <c r="F549" s="204"/>
      <c r="G549" s="204"/>
      <c r="H549" s="205"/>
      <c r="I549" s="43"/>
      <c r="J549" s="42"/>
    </row>
    <row r="550" spans="1:10" ht="12.75">
      <c r="A550" s="71"/>
      <c r="B550" s="69"/>
      <c r="C550" s="75"/>
      <c r="D550" s="203"/>
      <c r="E550" s="204"/>
      <c r="F550" s="204"/>
      <c r="G550" s="204"/>
      <c r="H550" s="205"/>
      <c r="I550" s="43"/>
      <c r="J550" s="42"/>
    </row>
    <row r="551" spans="1:10" ht="12.75">
      <c r="A551" s="71"/>
      <c r="B551" s="69"/>
      <c r="C551" s="75"/>
      <c r="D551" s="203"/>
      <c r="E551" s="204"/>
      <c r="F551" s="204"/>
      <c r="G551" s="204"/>
      <c r="H551" s="205"/>
      <c r="I551" s="43"/>
      <c r="J551" s="42"/>
    </row>
    <row r="552" spans="1:10" ht="12.75">
      <c r="A552" s="71"/>
      <c r="B552" s="69"/>
      <c r="C552" s="75"/>
      <c r="D552" s="203"/>
      <c r="E552" s="204"/>
      <c r="F552" s="204"/>
      <c r="G552" s="204"/>
      <c r="H552" s="205"/>
      <c r="I552" s="43"/>
      <c r="J552" s="42"/>
    </row>
    <row r="553" spans="1:10" ht="12.75">
      <c r="A553" s="71"/>
      <c r="B553" s="69"/>
      <c r="C553" s="75"/>
      <c r="D553" s="203"/>
      <c r="E553" s="204"/>
      <c r="F553" s="204"/>
      <c r="G553" s="204"/>
      <c r="H553" s="205"/>
      <c r="I553" s="43"/>
      <c r="J553" s="42"/>
    </row>
    <row r="554" spans="1:10" ht="12.75">
      <c r="A554" s="71"/>
      <c r="B554" s="69"/>
      <c r="C554" s="75"/>
      <c r="D554" s="203"/>
      <c r="E554" s="204"/>
      <c r="F554" s="204"/>
      <c r="G554" s="204"/>
      <c r="H554" s="205"/>
      <c r="I554" s="43"/>
      <c r="J554" s="42"/>
    </row>
    <row r="555" spans="1:10" ht="12.75">
      <c r="A555" s="71"/>
      <c r="B555" s="69"/>
      <c r="C555" s="75"/>
      <c r="D555" s="203"/>
      <c r="E555" s="204"/>
      <c r="F555" s="204"/>
      <c r="G555" s="204"/>
      <c r="H555" s="205"/>
      <c r="I555" s="43"/>
      <c r="J555" s="42"/>
    </row>
    <row r="556" spans="1:10" ht="12.75">
      <c r="A556" s="71"/>
      <c r="B556" s="69"/>
      <c r="C556" s="75"/>
      <c r="D556" s="203"/>
      <c r="E556" s="204"/>
      <c r="F556" s="204"/>
      <c r="G556" s="204"/>
      <c r="H556" s="205"/>
      <c r="I556" s="43"/>
      <c r="J556" s="42"/>
    </row>
    <row r="557" spans="1:10" ht="12.75">
      <c r="A557" s="71"/>
      <c r="B557" s="69"/>
      <c r="C557" s="75"/>
      <c r="D557" s="203"/>
      <c r="E557" s="204"/>
      <c r="F557" s="204"/>
      <c r="G557" s="204"/>
      <c r="H557" s="205"/>
      <c r="I557" s="43"/>
      <c r="J557" s="42"/>
    </row>
    <row r="558" spans="1:10" ht="12.75">
      <c r="A558" s="71"/>
      <c r="B558" s="69"/>
      <c r="C558" s="75"/>
      <c r="D558" s="203"/>
      <c r="E558" s="204"/>
      <c r="F558" s="204"/>
      <c r="G558" s="204"/>
      <c r="H558" s="205"/>
      <c r="I558" s="43"/>
      <c r="J558" s="42"/>
    </row>
    <row r="559" spans="1:10" ht="12.75">
      <c r="A559" s="71"/>
      <c r="B559" s="69"/>
      <c r="C559" s="75"/>
      <c r="D559" s="203"/>
      <c r="E559" s="204"/>
      <c r="F559" s="204"/>
      <c r="G559" s="204"/>
      <c r="H559" s="205"/>
      <c r="I559" s="43"/>
      <c r="J559" s="42"/>
    </row>
    <row r="560" spans="1:10" ht="12.75">
      <c r="A560" s="71"/>
      <c r="B560" s="69"/>
      <c r="C560" s="75"/>
      <c r="D560" s="203"/>
      <c r="E560" s="204"/>
      <c r="F560" s="204"/>
      <c r="G560" s="204"/>
      <c r="H560" s="205"/>
      <c r="I560" s="43"/>
      <c r="J560" s="42"/>
    </row>
    <row r="561" spans="1:10" ht="12.75">
      <c r="A561" s="71"/>
      <c r="B561" s="69"/>
      <c r="C561" s="75"/>
      <c r="D561" s="203"/>
      <c r="E561" s="204"/>
      <c r="F561" s="204"/>
      <c r="G561" s="204"/>
      <c r="H561" s="205"/>
      <c r="I561" s="43"/>
      <c r="J561" s="42"/>
    </row>
    <row r="562" spans="1:10" ht="12.75">
      <c r="A562" s="71"/>
      <c r="B562" s="69"/>
      <c r="C562" s="75"/>
      <c r="D562" s="203"/>
      <c r="E562" s="204"/>
      <c r="F562" s="204"/>
      <c r="G562" s="204"/>
      <c r="H562" s="205"/>
      <c r="I562" s="43"/>
      <c r="J562" s="42"/>
    </row>
    <row r="563" spans="1:10" ht="12.75">
      <c r="A563" s="71"/>
      <c r="B563" s="69"/>
      <c r="C563" s="75"/>
      <c r="D563" s="203"/>
      <c r="E563" s="204"/>
      <c r="F563" s="204"/>
      <c r="G563" s="204"/>
      <c r="H563" s="205"/>
      <c r="I563" s="43"/>
      <c r="J563" s="42"/>
    </row>
    <row r="564" spans="1:10" ht="12.75">
      <c r="A564" s="71"/>
      <c r="B564" s="69"/>
      <c r="C564" s="75"/>
      <c r="D564" s="203"/>
      <c r="E564" s="204"/>
      <c r="F564" s="204"/>
      <c r="G564" s="204"/>
      <c r="H564" s="205"/>
      <c r="I564" s="43"/>
      <c r="J564" s="42"/>
    </row>
    <row r="565" spans="1:10" ht="12.75">
      <c r="A565" s="71"/>
      <c r="B565" s="69"/>
      <c r="C565" s="75"/>
      <c r="D565" s="203"/>
      <c r="E565" s="204"/>
      <c r="F565" s="204"/>
      <c r="G565" s="204"/>
      <c r="H565" s="205"/>
      <c r="I565" s="43"/>
      <c r="J565" s="42"/>
    </row>
    <row r="566" spans="1:10" ht="12.75">
      <c r="A566" s="71"/>
      <c r="B566" s="69"/>
      <c r="C566" s="75"/>
      <c r="D566" s="203"/>
      <c r="E566" s="204"/>
      <c r="F566" s="204"/>
      <c r="G566" s="204"/>
      <c r="H566" s="205"/>
      <c r="I566" s="43"/>
      <c r="J566" s="42"/>
    </row>
    <row r="567" spans="1:10" ht="12.75">
      <c r="A567" s="71"/>
      <c r="B567" s="69"/>
      <c r="C567" s="75"/>
      <c r="D567" s="203"/>
      <c r="E567" s="204"/>
      <c r="F567" s="204"/>
      <c r="G567" s="204"/>
      <c r="H567" s="205"/>
      <c r="I567" s="43"/>
      <c r="J567" s="42"/>
    </row>
    <row r="568" spans="1:10" ht="12.75">
      <c r="A568" s="71"/>
      <c r="B568" s="69"/>
      <c r="C568" s="75"/>
      <c r="D568" s="203"/>
      <c r="E568" s="204"/>
      <c r="F568" s="204"/>
      <c r="G568" s="204"/>
      <c r="H568" s="205"/>
      <c r="I568" s="43"/>
      <c r="J568" s="42"/>
    </row>
    <row r="569" spans="1:10" ht="12.75">
      <c r="A569" s="71"/>
      <c r="B569" s="69"/>
      <c r="C569" s="75"/>
      <c r="D569" s="203"/>
      <c r="E569" s="204"/>
      <c r="F569" s="204"/>
      <c r="G569" s="204"/>
      <c r="H569" s="205"/>
      <c r="I569" s="43"/>
      <c r="J569" s="42"/>
    </row>
    <row r="570" spans="1:10" ht="12.75">
      <c r="A570" s="71"/>
      <c r="B570" s="69"/>
      <c r="C570" s="75"/>
      <c r="D570" s="203"/>
      <c r="E570" s="204"/>
      <c r="F570" s="204"/>
      <c r="G570" s="204"/>
      <c r="H570" s="205"/>
      <c r="I570" s="43"/>
      <c r="J570" s="42"/>
    </row>
    <row r="571" spans="1:10" ht="12.75">
      <c r="A571" s="71"/>
      <c r="B571" s="69"/>
      <c r="C571" s="75"/>
      <c r="D571" s="203"/>
      <c r="E571" s="204"/>
      <c r="F571" s="204"/>
      <c r="G571" s="204"/>
      <c r="H571" s="205"/>
      <c r="I571" s="43"/>
      <c r="J571" s="42"/>
    </row>
    <row r="572" spans="1:10" ht="12.75">
      <c r="A572" s="71"/>
      <c r="B572" s="69"/>
      <c r="C572" s="75"/>
      <c r="D572" s="203"/>
      <c r="E572" s="204"/>
      <c r="F572" s="204"/>
      <c r="G572" s="204"/>
      <c r="H572" s="205"/>
      <c r="I572" s="43"/>
      <c r="J572" s="42"/>
    </row>
    <row r="573" spans="1:10" ht="12.75">
      <c r="A573" s="71"/>
      <c r="B573" s="69"/>
      <c r="C573" s="75"/>
      <c r="D573" s="203"/>
      <c r="E573" s="204"/>
      <c r="F573" s="204"/>
      <c r="G573" s="204"/>
      <c r="H573" s="205"/>
      <c r="I573" s="43"/>
      <c r="J573" s="42"/>
    </row>
    <row r="574" spans="1:10" ht="12.75">
      <c r="A574" s="71"/>
      <c r="B574" s="69"/>
      <c r="C574" s="75"/>
      <c r="D574" s="203"/>
      <c r="E574" s="204"/>
      <c r="F574" s="204"/>
      <c r="G574" s="204"/>
      <c r="H574" s="205"/>
      <c r="I574" s="43"/>
      <c r="J574" s="42"/>
    </row>
    <row r="575" spans="1:10" ht="12.75">
      <c r="A575" s="71"/>
      <c r="B575" s="69"/>
      <c r="C575" s="75"/>
      <c r="D575" s="203"/>
      <c r="E575" s="204"/>
      <c r="F575" s="204"/>
      <c r="G575" s="204"/>
      <c r="H575" s="205"/>
      <c r="I575" s="43"/>
      <c r="J575" s="42"/>
    </row>
    <row r="576" spans="1:10" ht="12.75">
      <c r="A576" s="71"/>
      <c r="B576" s="69"/>
      <c r="C576" s="75"/>
      <c r="D576" s="203"/>
      <c r="E576" s="204"/>
      <c r="F576" s="204"/>
      <c r="G576" s="204"/>
      <c r="H576" s="205"/>
      <c r="I576" s="43"/>
      <c r="J576" s="42"/>
    </row>
    <row r="577" spans="1:10" ht="12.75">
      <c r="A577" s="71"/>
      <c r="B577" s="69"/>
      <c r="C577" s="75"/>
      <c r="D577" s="203"/>
      <c r="E577" s="204"/>
      <c r="F577" s="204"/>
      <c r="G577" s="204"/>
      <c r="H577" s="205"/>
      <c r="I577" s="43"/>
      <c r="J577" s="42"/>
    </row>
    <row r="578" spans="1:10" ht="12.75">
      <c r="A578" s="71"/>
      <c r="B578" s="69"/>
      <c r="C578" s="75"/>
      <c r="D578" s="203"/>
      <c r="E578" s="204"/>
      <c r="F578" s="204"/>
      <c r="G578" s="204"/>
      <c r="H578" s="205"/>
      <c r="I578" s="43"/>
      <c r="J578" s="42"/>
    </row>
    <row r="579" spans="1:10" ht="12.75">
      <c r="A579" s="71"/>
      <c r="B579" s="69"/>
      <c r="C579" s="75"/>
      <c r="D579" s="203"/>
      <c r="E579" s="204"/>
      <c r="F579" s="204"/>
      <c r="G579" s="204"/>
      <c r="H579" s="205"/>
      <c r="I579" s="43"/>
      <c r="J579" s="42"/>
    </row>
    <row r="580" spans="1:10" ht="12.75">
      <c r="A580" s="71"/>
      <c r="B580" s="69"/>
      <c r="C580" s="75"/>
      <c r="D580" s="203"/>
      <c r="E580" s="204"/>
      <c r="F580" s="204"/>
      <c r="G580" s="204"/>
      <c r="H580" s="205"/>
      <c r="I580" s="43"/>
      <c r="J580" s="42"/>
    </row>
    <row r="581" spans="1:10" ht="12.75">
      <c r="A581" s="71"/>
      <c r="B581" s="69"/>
      <c r="C581" s="75"/>
      <c r="D581" s="203"/>
      <c r="E581" s="204"/>
      <c r="F581" s="204"/>
      <c r="G581" s="204"/>
      <c r="H581" s="205"/>
      <c r="I581" s="43"/>
      <c r="J581" s="42"/>
    </row>
    <row r="582" spans="1:10" ht="12.75">
      <c r="A582" s="71"/>
      <c r="B582" s="69"/>
      <c r="C582" s="75"/>
      <c r="D582" s="203"/>
      <c r="E582" s="204"/>
      <c r="F582" s="204"/>
      <c r="G582" s="204"/>
      <c r="H582" s="205"/>
      <c r="I582" s="43"/>
      <c r="J582" s="42"/>
    </row>
    <row r="583" spans="1:10" ht="12.75">
      <c r="A583" s="71"/>
      <c r="B583" s="69"/>
      <c r="C583" s="75"/>
      <c r="D583" s="203"/>
      <c r="E583" s="204"/>
      <c r="F583" s="204"/>
      <c r="G583" s="204"/>
      <c r="H583" s="205"/>
      <c r="I583" s="43"/>
      <c r="J583" s="42"/>
    </row>
    <row r="584" spans="1:10" ht="12.75">
      <c r="A584" s="71"/>
      <c r="B584" s="69"/>
      <c r="C584" s="75"/>
      <c r="D584" s="203"/>
      <c r="E584" s="204"/>
      <c r="F584" s="204"/>
      <c r="G584" s="204"/>
      <c r="H584" s="205"/>
      <c r="I584" s="43"/>
      <c r="J584" s="42"/>
    </row>
    <row r="585" spans="1:10" ht="12.75">
      <c r="A585" s="71"/>
      <c r="B585" s="69"/>
      <c r="C585" s="75"/>
      <c r="D585" s="203"/>
      <c r="E585" s="204"/>
      <c r="F585" s="204"/>
      <c r="G585" s="204"/>
      <c r="H585" s="205"/>
      <c r="I585" s="43"/>
      <c r="J585" s="42"/>
    </row>
    <row r="586" spans="1:10" ht="12.75">
      <c r="A586" s="71"/>
      <c r="B586" s="69"/>
      <c r="C586" s="75"/>
      <c r="D586" s="203"/>
      <c r="E586" s="204"/>
      <c r="F586" s="204"/>
      <c r="G586" s="204"/>
      <c r="H586" s="205"/>
      <c r="I586" s="43"/>
      <c r="J586" s="42"/>
    </row>
    <row r="587" spans="1:10" ht="12.75">
      <c r="A587" s="71"/>
      <c r="B587" s="69"/>
      <c r="C587" s="75"/>
      <c r="D587" s="203"/>
      <c r="E587" s="204"/>
      <c r="F587" s="204"/>
      <c r="G587" s="204"/>
      <c r="H587" s="205"/>
      <c r="I587" s="43"/>
      <c r="J587" s="42"/>
    </row>
    <row r="588" spans="1:10" ht="12.75">
      <c r="A588" s="71"/>
      <c r="B588" s="69"/>
      <c r="C588" s="75"/>
      <c r="D588" s="203"/>
      <c r="E588" s="204"/>
      <c r="F588" s="204"/>
      <c r="G588" s="204"/>
      <c r="H588" s="205"/>
      <c r="I588" s="43"/>
      <c r="J588" s="42"/>
    </row>
    <row r="589" spans="1:10" ht="12.75">
      <c r="A589" s="71"/>
      <c r="B589" s="69"/>
      <c r="C589" s="75"/>
      <c r="D589" s="203"/>
      <c r="E589" s="204"/>
      <c r="F589" s="204"/>
      <c r="G589" s="204"/>
      <c r="H589" s="205"/>
      <c r="I589" s="43"/>
      <c r="J589" s="42"/>
    </row>
    <row r="590" spans="1:10" ht="12.75">
      <c r="A590" s="71"/>
      <c r="B590" s="69"/>
      <c r="C590" s="75"/>
      <c r="D590" s="203"/>
      <c r="E590" s="204"/>
      <c r="F590" s="204"/>
      <c r="G590" s="204"/>
      <c r="H590" s="205"/>
      <c r="I590" s="43"/>
      <c r="J590" s="42"/>
    </row>
    <row r="591" spans="1:10" ht="12.75">
      <c r="A591" s="71"/>
      <c r="B591" s="69"/>
      <c r="C591" s="75"/>
      <c r="D591" s="203"/>
      <c r="E591" s="204"/>
      <c r="F591" s="204"/>
      <c r="G591" s="204"/>
      <c r="H591" s="205"/>
      <c r="I591" s="43"/>
      <c r="J591" s="42"/>
    </row>
    <row r="592" spans="1:10" ht="12.75">
      <c r="A592" s="71"/>
      <c r="B592" s="69"/>
      <c r="C592" s="75"/>
      <c r="D592" s="203"/>
      <c r="E592" s="204"/>
      <c r="F592" s="204"/>
      <c r="G592" s="204"/>
      <c r="H592" s="205"/>
      <c r="I592" s="43"/>
      <c r="J592" s="42"/>
    </row>
    <row r="593" spans="1:10" ht="12.75">
      <c r="A593" s="71"/>
      <c r="B593" s="69"/>
      <c r="C593" s="75"/>
      <c r="D593" s="203"/>
      <c r="E593" s="204"/>
      <c r="F593" s="204"/>
      <c r="G593" s="204"/>
      <c r="H593" s="205"/>
      <c r="I593" s="43"/>
      <c r="J593" s="42"/>
    </row>
    <row r="594" spans="1:10" ht="12.75">
      <c r="A594" s="71"/>
      <c r="B594" s="69"/>
      <c r="C594" s="75"/>
      <c r="D594" s="203"/>
      <c r="E594" s="204"/>
      <c r="F594" s="204"/>
      <c r="G594" s="204"/>
      <c r="H594" s="205"/>
      <c r="I594" s="43"/>
      <c r="J594" s="42"/>
    </row>
    <row r="595" spans="1:10" ht="12.75">
      <c r="A595" s="71"/>
      <c r="B595" s="69"/>
      <c r="C595" s="75"/>
      <c r="D595" s="203"/>
      <c r="E595" s="204"/>
      <c r="F595" s="204"/>
      <c r="G595" s="204"/>
      <c r="H595" s="205"/>
      <c r="I595" s="43"/>
      <c r="J595" s="42"/>
    </row>
    <row r="596" spans="1:10" ht="12.75">
      <c r="A596" s="71"/>
      <c r="B596" s="69"/>
      <c r="C596" s="75"/>
      <c r="D596" s="203"/>
      <c r="E596" s="204"/>
      <c r="F596" s="204"/>
      <c r="G596" s="204"/>
      <c r="H596" s="205"/>
      <c r="I596" s="43"/>
      <c r="J596" s="42"/>
    </row>
    <row r="597" spans="1:10" ht="12.75">
      <c r="A597" s="71"/>
      <c r="B597" s="69"/>
      <c r="C597" s="75"/>
      <c r="D597" s="203"/>
      <c r="E597" s="204"/>
      <c r="F597" s="204"/>
      <c r="G597" s="204"/>
      <c r="H597" s="205"/>
      <c r="I597" s="43"/>
      <c r="J597" s="42"/>
    </row>
    <row r="598" spans="1:10" ht="12.75">
      <c r="A598" s="71"/>
      <c r="B598" s="69"/>
      <c r="C598" s="75"/>
      <c r="D598" s="203"/>
      <c r="E598" s="204"/>
      <c r="F598" s="204"/>
      <c r="G598" s="204"/>
      <c r="H598" s="205"/>
      <c r="I598" s="43"/>
      <c r="J598" s="42"/>
    </row>
    <row r="599" spans="1:10" ht="12.75">
      <c r="A599" s="71"/>
      <c r="B599" s="69"/>
      <c r="C599" s="75"/>
      <c r="D599" s="203"/>
      <c r="E599" s="204"/>
      <c r="F599" s="204"/>
      <c r="G599" s="204"/>
      <c r="H599" s="205"/>
      <c r="I599" s="43"/>
      <c r="J599" s="42"/>
    </row>
    <row r="600" spans="1:10" ht="12.75">
      <c r="A600" s="71"/>
      <c r="B600" s="69"/>
      <c r="C600" s="75"/>
      <c r="D600" s="203"/>
      <c r="E600" s="204"/>
      <c r="F600" s="204"/>
      <c r="G600" s="204"/>
      <c r="H600" s="205"/>
      <c r="I600" s="43"/>
      <c r="J600" s="42"/>
    </row>
    <row r="601" spans="1:10" ht="12.75">
      <c r="A601" s="71"/>
      <c r="B601" s="69"/>
      <c r="C601" s="75"/>
      <c r="D601" s="203"/>
      <c r="E601" s="204"/>
      <c r="F601" s="204"/>
      <c r="G601" s="204"/>
      <c r="H601" s="205"/>
      <c r="I601" s="43"/>
      <c r="J601" s="42"/>
    </row>
    <row r="602" spans="1:10" ht="12.75">
      <c r="A602" s="71"/>
      <c r="B602" s="69"/>
      <c r="C602" s="75"/>
      <c r="D602" s="203"/>
      <c r="E602" s="204"/>
      <c r="F602" s="204"/>
      <c r="G602" s="204"/>
      <c r="H602" s="205"/>
      <c r="I602" s="43"/>
      <c r="J602" s="42"/>
    </row>
    <row r="603" spans="1:10" ht="12.75">
      <c r="A603" s="71"/>
      <c r="B603" s="69"/>
      <c r="C603" s="75"/>
      <c r="D603" s="203"/>
      <c r="E603" s="204"/>
      <c r="F603" s="204"/>
      <c r="G603" s="204"/>
      <c r="H603" s="205"/>
      <c r="I603" s="43"/>
      <c r="J603" s="42"/>
    </row>
    <row r="604" spans="1:10" ht="12.75">
      <c r="A604" s="71"/>
      <c r="B604" s="69"/>
      <c r="C604" s="75"/>
      <c r="D604" s="203"/>
      <c r="E604" s="204"/>
      <c r="F604" s="204"/>
      <c r="G604" s="204"/>
      <c r="H604" s="205"/>
      <c r="I604" s="43"/>
      <c r="J604" s="42"/>
    </row>
    <row r="605" spans="1:10" ht="12.75">
      <c r="A605" s="71"/>
      <c r="B605" s="69"/>
      <c r="C605" s="75"/>
      <c r="D605" s="203"/>
      <c r="E605" s="204"/>
      <c r="F605" s="204"/>
      <c r="G605" s="204"/>
      <c r="H605" s="205"/>
      <c r="I605" s="43"/>
      <c r="J605" s="42"/>
    </row>
    <row r="606" spans="1:10" ht="12.75">
      <c r="A606" s="71"/>
      <c r="B606" s="69"/>
      <c r="C606" s="75"/>
      <c r="D606" s="203"/>
      <c r="E606" s="204"/>
      <c r="F606" s="204"/>
      <c r="G606" s="204"/>
      <c r="H606" s="205"/>
      <c r="I606" s="43"/>
      <c r="J606" s="42"/>
    </row>
    <row r="607" spans="1:10" ht="12.75">
      <c r="A607" s="71"/>
      <c r="B607" s="69"/>
      <c r="C607" s="75"/>
      <c r="D607" s="203"/>
      <c r="E607" s="204"/>
      <c r="F607" s="204"/>
      <c r="G607" s="204"/>
      <c r="H607" s="205"/>
      <c r="I607" s="43"/>
      <c r="J607" s="42"/>
    </row>
    <row r="608" spans="1:10" ht="12.75">
      <c r="A608" s="71"/>
      <c r="B608" s="69"/>
      <c r="C608" s="75"/>
      <c r="D608" s="203"/>
      <c r="E608" s="204"/>
      <c r="F608" s="204"/>
      <c r="G608" s="204"/>
      <c r="H608" s="205"/>
      <c r="I608" s="43"/>
      <c r="J608" s="42"/>
    </row>
    <row r="609" spans="1:10" ht="12.75">
      <c r="A609" s="71"/>
      <c r="B609" s="69"/>
      <c r="C609" s="75"/>
      <c r="D609" s="203"/>
      <c r="E609" s="204"/>
      <c r="F609" s="204"/>
      <c r="G609" s="204"/>
      <c r="H609" s="205"/>
      <c r="I609" s="43"/>
      <c r="J609" s="42"/>
    </row>
    <row r="610" spans="1:10" ht="12.75">
      <c r="A610" s="71"/>
      <c r="B610" s="69"/>
      <c r="C610" s="75"/>
      <c r="D610" s="203"/>
      <c r="E610" s="204"/>
      <c r="F610" s="204"/>
      <c r="G610" s="204"/>
      <c r="H610" s="205"/>
      <c r="I610" s="43"/>
      <c r="J610" s="42"/>
    </row>
    <row r="611" spans="1:10" ht="12.75">
      <c r="A611" s="71"/>
      <c r="B611" s="69"/>
      <c r="C611" s="75"/>
      <c r="D611" s="203"/>
      <c r="E611" s="204"/>
      <c r="F611" s="204"/>
      <c r="G611" s="204"/>
      <c r="H611" s="205"/>
      <c r="I611" s="43"/>
      <c r="J611" s="42"/>
    </row>
    <row r="612" spans="1:10" ht="12.75">
      <c r="A612" s="71"/>
      <c r="B612" s="69"/>
      <c r="C612" s="75"/>
      <c r="D612" s="203"/>
      <c r="E612" s="204"/>
      <c r="F612" s="204"/>
      <c r="G612" s="204"/>
      <c r="H612" s="205"/>
      <c r="I612" s="43"/>
      <c r="J612" s="42"/>
    </row>
    <row r="613" spans="1:10" ht="12.75">
      <c r="A613" s="71"/>
      <c r="B613" s="69"/>
      <c r="C613" s="75"/>
      <c r="D613" s="203"/>
      <c r="E613" s="204"/>
      <c r="F613" s="204"/>
      <c r="G613" s="204"/>
      <c r="H613" s="205"/>
      <c r="I613" s="43"/>
      <c r="J613" s="42"/>
    </row>
    <row r="614" spans="1:10" ht="12.75">
      <c r="A614" s="71"/>
      <c r="B614" s="69"/>
      <c r="C614" s="75"/>
      <c r="D614" s="203"/>
      <c r="E614" s="204"/>
      <c r="F614" s="204"/>
      <c r="G614" s="204"/>
      <c r="H614" s="205"/>
      <c r="I614" s="43"/>
      <c r="J614" s="42"/>
    </row>
    <row r="615" spans="1:10" ht="12.75">
      <c r="A615" s="71"/>
      <c r="B615" s="69"/>
      <c r="C615" s="75"/>
      <c r="D615" s="203"/>
      <c r="E615" s="204"/>
      <c r="F615" s="204"/>
      <c r="G615" s="204"/>
      <c r="H615" s="205"/>
      <c r="I615" s="43"/>
      <c r="J615" s="42"/>
    </row>
    <row r="616" spans="1:10" ht="12.75">
      <c r="A616" s="71"/>
      <c r="B616" s="69"/>
      <c r="C616" s="75"/>
      <c r="D616" s="203"/>
      <c r="E616" s="204"/>
      <c r="F616" s="204"/>
      <c r="G616" s="204"/>
      <c r="H616" s="205"/>
      <c r="I616" s="43"/>
      <c r="J616" s="42"/>
    </row>
    <row r="617" spans="1:10" ht="12.75">
      <c r="A617" s="71"/>
      <c r="B617" s="69"/>
      <c r="C617" s="75"/>
      <c r="D617" s="203"/>
      <c r="E617" s="204"/>
      <c r="F617" s="204"/>
      <c r="G617" s="204"/>
      <c r="H617" s="205"/>
      <c r="I617" s="43"/>
      <c r="J617" s="42"/>
    </row>
    <row r="618" spans="1:10" ht="12.75">
      <c r="A618" s="71"/>
      <c r="B618" s="69"/>
      <c r="C618" s="75"/>
      <c r="D618" s="203"/>
      <c r="E618" s="204"/>
      <c r="F618" s="204"/>
      <c r="G618" s="204"/>
      <c r="H618" s="205"/>
      <c r="I618" s="43"/>
      <c r="J618" s="42"/>
    </row>
    <row r="619" spans="1:10" ht="12.75">
      <c r="A619" s="71"/>
      <c r="B619" s="69"/>
      <c r="C619" s="75"/>
      <c r="D619" s="203"/>
      <c r="E619" s="204"/>
      <c r="F619" s="204"/>
      <c r="G619" s="204"/>
      <c r="H619" s="205"/>
      <c r="I619" s="43"/>
      <c r="J619" s="42"/>
    </row>
    <row r="620" spans="1:10" ht="12.75">
      <c r="A620" s="71"/>
      <c r="B620" s="69"/>
      <c r="C620" s="75"/>
      <c r="D620" s="203"/>
      <c r="E620" s="204"/>
      <c r="F620" s="204"/>
      <c r="G620" s="204"/>
      <c r="H620" s="205"/>
      <c r="I620" s="43"/>
      <c r="J620" s="42"/>
    </row>
    <row r="621" spans="1:10" ht="12.75">
      <c r="A621" s="71"/>
      <c r="B621" s="69"/>
      <c r="C621" s="75"/>
      <c r="D621" s="203"/>
      <c r="E621" s="204"/>
      <c r="F621" s="204"/>
      <c r="G621" s="204"/>
      <c r="H621" s="205"/>
      <c r="I621" s="43"/>
      <c r="J621" s="42"/>
    </row>
    <row r="622" spans="1:10" ht="12.75">
      <c r="A622" s="71"/>
      <c r="B622" s="69"/>
      <c r="C622" s="75"/>
      <c r="D622" s="203"/>
      <c r="E622" s="204"/>
      <c r="F622" s="204"/>
      <c r="G622" s="204"/>
      <c r="H622" s="205"/>
      <c r="I622" s="43"/>
      <c r="J622" s="42"/>
    </row>
    <row r="623" spans="1:10" ht="12.75">
      <c r="A623" s="71"/>
      <c r="B623" s="69"/>
      <c r="C623" s="75"/>
      <c r="D623" s="203"/>
      <c r="E623" s="204"/>
      <c r="F623" s="204"/>
      <c r="G623" s="204"/>
      <c r="H623" s="205"/>
      <c r="I623" s="43"/>
      <c r="J623" s="42"/>
    </row>
    <row r="624" spans="1:10" ht="12.75">
      <c r="A624" s="71"/>
      <c r="B624" s="69"/>
      <c r="C624" s="75"/>
      <c r="D624" s="203"/>
      <c r="E624" s="204"/>
      <c r="F624" s="204"/>
      <c r="G624" s="204"/>
      <c r="H624" s="205"/>
      <c r="I624" s="43"/>
      <c r="J624" s="42"/>
    </row>
    <row r="625" spans="1:10" ht="12.75">
      <c r="A625" s="71"/>
      <c r="B625" s="69"/>
      <c r="C625" s="75"/>
      <c r="D625" s="203"/>
      <c r="E625" s="204"/>
      <c r="F625" s="204"/>
      <c r="G625" s="204"/>
      <c r="H625" s="205"/>
      <c r="I625" s="43"/>
      <c r="J625" s="42"/>
    </row>
    <row r="626" spans="1:10" ht="12.75">
      <c r="A626" s="71"/>
      <c r="B626" s="69"/>
      <c r="C626" s="75"/>
      <c r="D626" s="203"/>
      <c r="E626" s="204"/>
      <c r="F626" s="204"/>
      <c r="G626" s="204"/>
      <c r="H626" s="205"/>
      <c r="I626" s="43"/>
      <c r="J626" s="42"/>
    </row>
    <row r="627" spans="1:10" ht="12.75">
      <c r="A627" s="71"/>
      <c r="B627" s="69"/>
      <c r="C627" s="75"/>
      <c r="D627" s="203"/>
      <c r="E627" s="204"/>
      <c r="F627" s="204"/>
      <c r="G627" s="204"/>
      <c r="H627" s="205"/>
      <c r="I627" s="43"/>
      <c r="J627" s="42"/>
    </row>
    <row r="628" spans="1:10" ht="12.75">
      <c r="A628" s="71"/>
      <c r="B628" s="69"/>
      <c r="C628" s="75"/>
      <c r="D628" s="203"/>
      <c r="E628" s="204"/>
      <c r="F628" s="204"/>
      <c r="G628" s="204"/>
      <c r="H628" s="205"/>
      <c r="I628" s="43"/>
      <c r="J628" s="42"/>
    </row>
    <row r="629" spans="1:10" ht="12.75">
      <c r="A629" s="71"/>
      <c r="B629" s="69"/>
      <c r="C629" s="75"/>
      <c r="D629" s="203"/>
      <c r="E629" s="204"/>
      <c r="F629" s="204"/>
      <c r="G629" s="204"/>
      <c r="H629" s="205"/>
      <c r="I629" s="43"/>
      <c r="J629" s="42"/>
    </row>
    <row r="630" spans="1:10" ht="12.75">
      <c r="A630" s="71"/>
      <c r="B630" s="69"/>
      <c r="C630" s="75"/>
      <c r="D630" s="203"/>
      <c r="E630" s="204"/>
      <c r="F630" s="204"/>
      <c r="G630" s="204"/>
      <c r="H630" s="205"/>
      <c r="I630" s="43"/>
      <c r="J630" s="42"/>
    </row>
    <row r="631" spans="1:10" ht="12.75">
      <c r="A631" s="71"/>
      <c r="B631" s="69"/>
      <c r="C631" s="75"/>
      <c r="D631" s="203"/>
      <c r="E631" s="204"/>
      <c r="F631" s="204"/>
      <c r="G631" s="204"/>
      <c r="H631" s="205"/>
      <c r="I631" s="43"/>
      <c r="J631" s="42"/>
    </row>
    <row r="632" spans="1:10" ht="12.75">
      <c r="A632" s="71"/>
      <c r="B632" s="69"/>
      <c r="C632" s="75"/>
      <c r="D632" s="203"/>
      <c r="E632" s="204"/>
      <c r="F632" s="204"/>
      <c r="G632" s="204"/>
      <c r="H632" s="205"/>
      <c r="I632" s="43"/>
      <c r="J632" s="42"/>
    </row>
    <row r="633" spans="1:10" ht="12.75">
      <c r="A633" s="71"/>
      <c r="B633" s="69"/>
      <c r="C633" s="75"/>
      <c r="D633" s="203"/>
      <c r="E633" s="204"/>
      <c r="F633" s="204"/>
      <c r="G633" s="204"/>
      <c r="H633" s="205"/>
      <c r="I633" s="43"/>
      <c r="J633" s="42"/>
    </row>
    <row r="634" spans="1:10" ht="12.75">
      <c r="A634" s="71"/>
      <c r="B634" s="69"/>
      <c r="C634" s="75"/>
      <c r="D634" s="203"/>
      <c r="E634" s="204"/>
      <c r="F634" s="204"/>
      <c r="G634" s="204"/>
      <c r="H634" s="205"/>
      <c r="I634" s="43"/>
      <c r="J634" s="42"/>
    </row>
    <row r="635" spans="1:10" ht="12.75">
      <c r="A635" s="71"/>
      <c r="B635" s="69"/>
      <c r="C635" s="75"/>
      <c r="D635" s="203"/>
      <c r="E635" s="204"/>
      <c r="F635" s="204"/>
      <c r="G635" s="204"/>
      <c r="H635" s="205"/>
      <c r="I635" s="43"/>
      <c r="J635" s="42"/>
    </row>
    <row r="636" spans="1:10" ht="12.75">
      <c r="A636" s="71"/>
      <c r="B636" s="69"/>
      <c r="C636" s="75"/>
      <c r="D636" s="203"/>
      <c r="E636" s="204"/>
      <c r="F636" s="204"/>
      <c r="G636" s="204"/>
      <c r="H636" s="205"/>
      <c r="I636" s="43"/>
      <c r="J636" s="42"/>
    </row>
    <row r="637" spans="1:10" ht="12.75">
      <c r="A637" s="71"/>
      <c r="B637" s="69"/>
      <c r="C637" s="75"/>
      <c r="D637" s="203"/>
      <c r="E637" s="204"/>
      <c r="F637" s="204"/>
      <c r="G637" s="204"/>
      <c r="H637" s="205"/>
      <c r="I637" s="43"/>
      <c r="J637" s="42"/>
    </row>
    <row r="638" spans="1:10" ht="12.75">
      <c r="A638" s="71"/>
      <c r="B638" s="69"/>
      <c r="C638" s="75"/>
      <c r="D638" s="203"/>
      <c r="E638" s="204"/>
      <c r="F638" s="204"/>
      <c r="G638" s="204"/>
      <c r="H638" s="205"/>
      <c r="I638" s="43"/>
      <c r="J638" s="42"/>
    </row>
    <row r="639" spans="1:10" ht="12.75">
      <c r="A639" s="71"/>
      <c r="B639" s="69"/>
      <c r="C639" s="75"/>
      <c r="D639" s="203"/>
      <c r="E639" s="204"/>
      <c r="F639" s="204"/>
      <c r="G639" s="204"/>
      <c r="H639" s="205"/>
      <c r="I639" s="43"/>
      <c r="J639" s="42"/>
    </row>
    <row r="640" spans="1:10" ht="12.75">
      <c r="A640" s="71"/>
      <c r="B640" s="69"/>
      <c r="C640" s="75"/>
      <c r="D640" s="203"/>
      <c r="E640" s="204"/>
      <c r="F640" s="204"/>
      <c r="G640" s="204"/>
      <c r="H640" s="205"/>
      <c r="I640" s="43"/>
      <c r="J640" s="42"/>
    </row>
    <row r="641" spans="1:10" ht="12.75">
      <c r="A641" s="71"/>
      <c r="B641" s="69"/>
      <c r="C641" s="75"/>
      <c r="D641" s="203"/>
      <c r="E641" s="204"/>
      <c r="F641" s="204"/>
      <c r="G641" s="204"/>
      <c r="H641" s="205"/>
      <c r="I641" s="43"/>
      <c r="J641" s="42"/>
    </row>
    <row r="642" spans="1:10" ht="12.75">
      <c r="A642" s="71"/>
      <c r="B642" s="69"/>
      <c r="C642" s="75"/>
      <c r="D642" s="203"/>
      <c r="E642" s="204"/>
      <c r="F642" s="204"/>
      <c r="G642" s="204"/>
      <c r="H642" s="205"/>
      <c r="I642" s="43"/>
      <c r="J642" s="42"/>
    </row>
    <row r="643" spans="1:10" ht="12.75">
      <c r="A643" s="71"/>
      <c r="B643" s="69"/>
      <c r="C643" s="75"/>
      <c r="D643" s="203"/>
      <c r="E643" s="204"/>
      <c r="F643" s="204"/>
      <c r="G643" s="204"/>
      <c r="H643" s="205"/>
      <c r="I643" s="43"/>
      <c r="J643" s="42"/>
    </row>
    <row r="644" spans="1:10" ht="12.75">
      <c r="A644" s="71"/>
      <c r="B644" s="69"/>
      <c r="C644" s="75"/>
      <c r="D644" s="203"/>
      <c r="E644" s="204"/>
      <c r="F644" s="204"/>
      <c r="G644" s="204"/>
      <c r="H644" s="205"/>
      <c r="I644" s="43"/>
      <c r="J644" s="42"/>
    </row>
    <row r="645" spans="1:10" ht="12.75">
      <c r="A645" s="71"/>
      <c r="B645" s="69"/>
      <c r="C645" s="75"/>
      <c r="D645" s="203"/>
      <c r="E645" s="204"/>
      <c r="F645" s="204"/>
      <c r="G645" s="204"/>
      <c r="H645" s="205"/>
      <c r="I645" s="43"/>
      <c r="J645" s="42"/>
    </row>
    <row r="646" spans="1:10" ht="12.75">
      <c r="A646" s="71"/>
      <c r="B646" s="69"/>
      <c r="C646" s="75"/>
      <c r="D646" s="203"/>
      <c r="E646" s="204"/>
      <c r="F646" s="204"/>
      <c r="G646" s="204"/>
      <c r="H646" s="205"/>
      <c r="I646" s="43"/>
      <c r="J646" s="42"/>
    </row>
    <row r="647" spans="1:10" ht="12.75">
      <c r="A647" s="71"/>
      <c r="B647" s="69"/>
      <c r="C647" s="75"/>
      <c r="D647" s="203"/>
      <c r="E647" s="204"/>
      <c r="F647" s="204"/>
      <c r="G647" s="204"/>
      <c r="H647" s="205"/>
      <c r="I647" s="43"/>
      <c r="J647" s="42"/>
    </row>
    <row r="648" spans="1:10" ht="12.75">
      <c r="A648" s="71"/>
      <c r="B648" s="69"/>
      <c r="C648" s="75"/>
      <c r="D648" s="203"/>
      <c r="E648" s="204"/>
      <c r="F648" s="204"/>
      <c r="G648" s="204"/>
      <c r="H648" s="205"/>
      <c r="I648" s="43"/>
      <c r="J648" s="42"/>
    </row>
    <row r="649" spans="1:10" ht="12.75">
      <c r="A649" s="71"/>
      <c r="B649" s="69"/>
      <c r="C649" s="75"/>
      <c r="D649" s="203"/>
      <c r="E649" s="204"/>
      <c r="F649" s="204"/>
      <c r="G649" s="204"/>
      <c r="H649" s="205"/>
      <c r="I649" s="43"/>
      <c r="J649" s="42"/>
    </row>
    <row r="650" spans="1:10" ht="12.75">
      <c r="A650" s="71"/>
      <c r="B650" s="69"/>
      <c r="C650" s="75"/>
      <c r="D650" s="203"/>
      <c r="E650" s="204"/>
      <c r="F650" s="204"/>
      <c r="G650" s="204"/>
      <c r="H650" s="205"/>
      <c r="I650" s="43"/>
      <c r="J650" s="42"/>
    </row>
    <row r="651" spans="1:10" ht="12.75">
      <c r="A651" s="71"/>
      <c r="B651" s="69"/>
      <c r="C651" s="75"/>
      <c r="D651" s="203"/>
      <c r="E651" s="204"/>
      <c r="F651" s="204"/>
      <c r="G651" s="204"/>
      <c r="H651" s="205"/>
      <c r="I651" s="43"/>
      <c r="J651" s="42"/>
    </row>
    <row r="652" spans="1:10" ht="12.75">
      <c r="A652" s="71"/>
      <c r="B652" s="69"/>
      <c r="C652" s="75"/>
      <c r="D652" s="203"/>
      <c r="E652" s="204"/>
      <c r="F652" s="204"/>
      <c r="G652" s="204"/>
      <c r="H652" s="205"/>
      <c r="I652" s="43"/>
      <c r="J652" s="42"/>
    </row>
    <row r="653" spans="1:10" ht="12.75">
      <c r="A653" s="71"/>
      <c r="B653" s="69"/>
      <c r="C653" s="75"/>
      <c r="D653" s="203"/>
      <c r="E653" s="204"/>
      <c r="F653" s="204"/>
      <c r="G653" s="204"/>
      <c r="H653" s="205"/>
      <c r="I653" s="43"/>
      <c r="J653" s="42"/>
    </row>
    <row r="654" spans="1:10" ht="12.75">
      <c r="A654" s="71"/>
      <c r="B654" s="69"/>
      <c r="C654" s="75"/>
      <c r="D654" s="203"/>
      <c r="E654" s="204"/>
      <c r="F654" s="204"/>
      <c r="G654" s="204"/>
      <c r="H654" s="205"/>
      <c r="I654" s="43"/>
      <c r="J654" s="42"/>
    </row>
    <row r="655" spans="1:10" ht="12.75">
      <c r="A655" s="71"/>
      <c r="B655" s="69"/>
      <c r="C655" s="75"/>
      <c r="D655" s="203"/>
      <c r="E655" s="204"/>
      <c r="F655" s="204"/>
      <c r="G655" s="204"/>
      <c r="H655" s="205"/>
      <c r="I655" s="43"/>
      <c r="J655" s="42"/>
    </row>
    <row r="656" spans="1:10" ht="12.75">
      <c r="A656" s="71"/>
      <c r="B656" s="69"/>
      <c r="C656" s="75"/>
      <c r="D656" s="203"/>
      <c r="E656" s="204"/>
      <c r="F656" s="204"/>
      <c r="G656" s="204"/>
      <c r="H656" s="205"/>
      <c r="I656" s="43"/>
      <c r="J656" s="42"/>
    </row>
    <row r="657" spans="1:10" ht="12.75">
      <c r="A657" s="71"/>
      <c r="B657" s="69"/>
      <c r="C657" s="75"/>
      <c r="D657" s="203"/>
      <c r="E657" s="204"/>
      <c r="F657" s="204"/>
      <c r="G657" s="204"/>
      <c r="H657" s="205"/>
      <c r="I657" s="43"/>
      <c r="J657" s="42"/>
    </row>
    <row r="658" spans="1:10" ht="12.75">
      <c r="A658" s="71"/>
      <c r="B658" s="69"/>
      <c r="C658" s="75"/>
      <c r="D658" s="203"/>
      <c r="E658" s="204"/>
      <c r="F658" s="204"/>
      <c r="G658" s="204"/>
      <c r="H658" s="205"/>
      <c r="I658" s="43"/>
      <c r="J658" s="42"/>
    </row>
    <row r="659" spans="1:10" ht="12.75">
      <c r="A659" s="71"/>
      <c r="B659" s="69"/>
      <c r="C659" s="75"/>
      <c r="D659" s="203"/>
      <c r="E659" s="204"/>
      <c r="F659" s="204"/>
      <c r="G659" s="204"/>
      <c r="H659" s="205"/>
      <c r="I659" s="43"/>
      <c r="J659" s="42"/>
    </row>
    <row r="660" spans="1:10" ht="12.75">
      <c r="A660" s="71"/>
      <c r="B660" s="69"/>
      <c r="C660" s="75"/>
      <c r="D660" s="203"/>
      <c r="E660" s="204"/>
      <c r="F660" s="204"/>
      <c r="G660" s="204"/>
      <c r="H660" s="205"/>
      <c r="I660" s="43"/>
      <c r="J660" s="42"/>
    </row>
    <row r="661" spans="1:10" ht="12.75">
      <c r="A661" s="71"/>
      <c r="B661" s="69"/>
      <c r="C661" s="75"/>
      <c r="D661" s="203"/>
      <c r="E661" s="204"/>
      <c r="F661" s="204"/>
      <c r="G661" s="204"/>
      <c r="H661" s="205"/>
      <c r="I661" s="43"/>
      <c r="J661" s="42"/>
    </row>
    <row r="662" spans="1:10" ht="12.75">
      <c r="A662" s="71"/>
      <c r="B662" s="69"/>
      <c r="C662" s="75"/>
      <c r="D662" s="203"/>
      <c r="E662" s="204"/>
      <c r="F662" s="204"/>
      <c r="G662" s="204"/>
      <c r="H662" s="205"/>
      <c r="I662" s="43"/>
      <c r="J662" s="42"/>
    </row>
    <row r="663" spans="1:10" ht="12.75">
      <c r="A663" s="71"/>
      <c r="B663" s="69"/>
      <c r="C663" s="75"/>
      <c r="D663" s="203"/>
      <c r="E663" s="204"/>
      <c r="F663" s="204"/>
      <c r="G663" s="204"/>
      <c r="H663" s="205"/>
      <c r="I663" s="43"/>
      <c r="J663" s="42"/>
    </row>
    <row r="664" spans="1:10" ht="12.75">
      <c r="A664" s="71"/>
      <c r="B664" s="69"/>
      <c r="C664" s="75"/>
      <c r="D664" s="203"/>
      <c r="E664" s="204"/>
      <c r="F664" s="204"/>
      <c r="G664" s="204"/>
      <c r="H664" s="205"/>
      <c r="I664" s="43"/>
      <c r="J664" s="42"/>
    </row>
    <row r="665" spans="1:10" ht="12.75">
      <c r="A665" s="71"/>
      <c r="B665" s="69"/>
      <c r="C665" s="75"/>
      <c r="D665" s="203"/>
      <c r="E665" s="204"/>
      <c r="F665" s="204"/>
      <c r="G665" s="204"/>
      <c r="H665" s="205"/>
      <c r="I665" s="43"/>
      <c r="J665" s="42"/>
    </row>
    <row r="666" spans="1:10" ht="12.75">
      <c r="A666" s="71"/>
      <c r="B666" s="69"/>
      <c r="C666" s="75"/>
      <c r="D666" s="203"/>
      <c r="E666" s="204"/>
      <c r="F666" s="204"/>
      <c r="G666" s="204"/>
      <c r="H666" s="205"/>
      <c r="I666" s="43"/>
      <c r="J666" s="42"/>
    </row>
    <row r="667" spans="1:10" ht="12.75">
      <c r="A667" s="71"/>
      <c r="B667" s="69"/>
      <c r="C667" s="75"/>
      <c r="D667" s="203"/>
      <c r="E667" s="204"/>
      <c r="F667" s="204"/>
      <c r="G667" s="204"/>
      <c r="H667" s="205"/>
      <c r="I667" s="43"/>
      <c r="J667" s="42"/>
    </row>
    <row r="668" spans="1:10" ht="12.75">
      <c r="A668" s="71"/>
      <c r="B668" s="69"/>
      <c r="C668" s="75"/>
      <c r="D668" s="203"/>
      <c r="E668" s="204"/>
      <c r="F668" s="204"/>
      <c r="G668" s="204"/>
      <c r="H668" s="205"/>
      <c r="I668" s="43"/>
      <c r="J668" s="42"/>
    </row>
    <row r="669" spans="1:10" ht="12.75">
      <c r="A669" s="71"/>
      <c r="B669" s="69"/>
      <c r="C669" s="75"/>
      <c r="D669" s="203"/>
      <c r="E669" s="204"/>
      <c r="F669" s="204"/>
      <c r="G669" s="204"/>
      <c r="H669" s="205"/>
      <c r="I669" s="43"/>
      <c r="J669" s="42"/>
    </row>
    <row r="670" spans="1:10" ht="12.75">
      <c r="A670" s="71"/>
      <c r="B670" s="69"/>
      <c r="C670" s="75"/>
      <c r="D670" s="203"/>
      <c r="E670" s="204"/>
      <c r="F670" s="204"/>
      <c r="G670" s="204"/>
      <c r="H670" s="205"/>
      <c r="I670" s="43"/>
      <c r="J670" s="42"/>
    </row>
    <row r="671" spans="1:10" ht="12.75">
      <c r="A671" s="71"/>
      <c r="B671" s="69"/>
      <c r="C671" s="75"/>
      <c r="D671" s="203"/>
      <c r="E671" s="204"/>
      <c r="F671" s="204"/>
      <c r="G671" s="204"/>
      <c r="H671" s="205"/>
      <c r="I671" s="43"/>
      <c r="J671" s="42"/>
    </row>
    <row r="672" spans="1:10" ht="12.75">
      <c r="A672" s="71"/>
      <c r="B672" s="69"/>
      <c r="C672" s="75"/>
      <c r="D672" s="203"/>
      <c r="E672" s="204"/>
      <c r="F672" s="204"/>
      <c r="G672" s="204"/>
      <c r="H672" s="205"/>
      <c r="I672" s="43"/>
      <c r="J672" s="42"/>
    </row>
    <row r="673" spans="1:10" ht="12.75">
      <c r="A673" s="71"/>
      <c r="B673" s="69"/>
      <c r="C673" s="75"/>
      <c r="D673" s="203"/>
      <c r="E673" s="204"/>
      <c r="F673" s="204"/>
      <c r="G673" s="204"/>
      <c r="H673" s="205"/>
      <c r="I673" s="43"/>
      <c r="J673" s="42"/>
    </row>
    <row r="674" spans="1:10" ht="12.75">
      <c r="A674" s="71"/>
      <c r="B674" s="69"/>
      <c r="C674" s="75"/>
      <c r="D674" s="203"/>
      <c r="E674" s="204"/>
      <c r="F674" s="204"/>
      <c r="G674" s="204"/>
      <c r="H674" s="205"/>
      <c r="I674" s="43"/>
      <c r="J674" s="42"/>
    </row>
    <row r="675" spans="1:10" ht="12.75">
      <c r="A675" s="71"/>
      <c r="B675" s="69"/>
      <c r="C675" s="75"/>
      <c r="D675" s="203"/>
      <c r="E675" s="204"/>
      <c r="F675" s="204"/>
      <c r="G675" s="204"/>
      <c r="H675" s="205"/>
      <c r="I675" s="43"/>
      <c r="J675" s="42"/>
    </row>
    <row r="676" spans="1:10" ht="12.75">
      <c r="A676" s="71"/>
      <c r="B676" s="69"/>
      <c r="C676" s="75"/>
      <c r="D676" s="203"/>
      <c r="E676" s="204"/>
      <c r="F676" s="204"/>
      <c r="G676" s="204"/>
      <c r="H676" s="205"/>
      <c r="I676" s="43"/>
      <c r="J676" s="42"/>
    </row>
    <row r="677" spans="1:10" ht="12.75">
      <c r="A677" s="71"/>
      <c r="B677" s="69"/>
      <c r="C677" s="75"/>
      <c r="D677" s="203"/>
      <c r="E677" s="204"/>
      <c r="F677" s="204"/>
      <c r="G677" s="204"/>
      <c r="H677" s="205"/>
      <c r="I677" s="43"/>
      <c r="J677" s="42"/>
    </row>
    <row r="678" spans="1:10" ht="12.75">
      <c r="A678" s="71"/>
      <c r="B678" s="69"/>
      <c r="C678" s="75"/>
      <c r="D678" s="203"/>
      <c r="E678" s="204"/>
      <c r="F678" s="204"/>
      <c r="G678" s="204"/>
      <c r="H678" s="205"/>
      <c r="I678" s="43"/>
      <c r="J678" s="42"/>
    </row>
    <row r="679" spans="1:10" ht="12.75">
      <c r="A679" s="71"/>
      <c r="B679" s="69"/>
      <c r="C679" s="75"/>
      <c r="D679" s="203"/>
      <c r="E679" s="204"/>
      <c r="F679" s="204"/>
      <c r="G679" s="204"/>
      <c r="H679" s="205"/>
      <c r="I679" s="43"/>
      <c r="J679" s="42"/>
    </row>
    <row r="680" spans="1:10" ht="12.75">
      <c r="A680" s="71"/>
      <c r="B680" s="69"/>
      <c r="C680" s="75"/>
      <c r="D680" s="203"/>
      <c r="E680" s="204"/>
      <c r="F680" s="204"/>
      <c r="G680" s="204"/>
      <c r="H680" s="205"/>
      <c r="I680" s="43"/>
      <c r="J680" s="42"/>
    </row>
    <row r="681" spans="1:10" ht="12.75">
      <c r="A681" s="71"/>
      <c r="B681" s="69"/>
      <c r="C681" s="75"/>
      <c r="D681" s="203"/>
      <c r="E681" s="204"/>
      <c r="F681" s="204"/>
      <c r="G681" s="204"/>
      <c r="H681" s="205"/>
      <c r="I681" s="43"/>
      <c r="J681" s="42"/>
    </row>
    <row r="682" spans="1:10" ht="12.75">
      <c r="A682" s="71"/>
      <c r="B682" s="69"/>
      <c r="C682" s="75"/>
      <c r="D682" s="203"/>
      <c r="E682" s="204"/>
      <c r="F682" s="204"/>
      <c r="G682" s="204"/>
      <c r="H682" s="205"/>
      <c r="I682" s="43"/>
      <c r="J682" s="42"/>
    </row>
    <row r="683" spans="1:10" ht="12.75">
      <c r="A683" s="71"/>
      <c r="B683" s="69"/>
      <c r="C683" s="75"/>
      <c r="D683" s="203"/>
      <c r="E683" s="204"/>
      <c r="F683" s="204"/>
      <c r="G683" s="204"/>
      <c r="H683" s="205"/>
      <c r="I683" s="43"/>
      <c r="J683" s="42"/>
    </row>
    <row r="684" spans="1:10" ht="12.75">
      <c r="A684" s="71"/>
      <c r="B684" s="69"/>
      <c r="C684" s="75"/>
      <c r="D684" s="203"/>
      <c r="E684" s="204"/>
      <c r="F684" s="204"/>
      <c r="G684" s="204"/>
      <c r="H684" s="205"/>
      <c r="I684" s="43"/>
      <c r="J684" s="42"/>
    </row>
    <row r="685" spans="1:10" ht="12.75">
      <c r="A685" s="71"/>
      <c r="B685" s="69"/>
      <c r="C685" s="75"/>
      <c r="D685" s="203"/>
      <c r="E685" s="204"/>
      <c r="F685" s="204"/>
      <c r="G685" s="204"/>
      <c r="H685" s="205"/>
      <c r="I685" s="43"/>
      <c r="J685" s="42"/>
    </row>
    <row r="686" spans="1:10" ht="12.75">
      <c r="A686" s="71"/>
      <c r="B686" s="69"/>
      <c r="C686" s="75"/>
      <c r="D686" s="203"/>
      <c r="E686" s="204"/>
      <c r="F686" s="204"/>
      <c r="G686" s="204"/>
      <c r="H686" s="205"/>
      <c r="I686" s="43"/>
      <c r="J686" s="42"/>
    </row>
    <row r="687" spans="1:10" ht="12.75">
      <c r="A687" s="71"/>
      <c r="B687" s="69"/>
      <c r="C687" s="75"/>
      <c r="D687" s="203"/>
      <c r="E687" s="204"/>
      <c r="F687" s="204"/>
      <c r="G687" s="204"/>
      <c r="H687" s="205"/>
      <c r="I687" s="43"/>
      <c r="J687" s="42"/>
    </row>
    <row r="688" spans="1:10" ht="12.75">
      <c r="A688" s="71"/>
      <c r="B688" s="69"/>
      <c r="C688" s="75"/>
      <c r="D688" s="203"/>
      <c r="E688" s="204"/>
      <c r="F688" s="204"/>
      <c r="G688" s="204"/>
      <c r="H688" s="205"/>
      <c r="I688" s="43"/>
      <c r="J688" s="42"/>
    </row>
    <row r="689" spans="1:10" ht="12.75">
      <c r="A689" s="71"/>
      <c r="B689" s="69"/>
      <c r="C689" s="75"/>
      <c r="D689" s="203"/>
      <c r="E689" s="204"/>
      <c r="F689" s="204"/>
      <c r="G689" s="204"/>
      <c r="H689" s="205"/>
      <c r="I689" s="43"/>
      <c r="J689" s="42"/>
    </row>
    <row r="690" spans="1:10" ht="12.75">
      <c r="A690" s="71"/>
      <c r="B690" s="69"/>
      <c r="C690" s="75"/>
      <c r="D690" s="203"/>
      <c r="E690" s="204"/>
      <c r="F690" s="204"/>
      <c r="G690" s="204"/>
      <c r="H690" s="205"/>
      <c r="I690" s="43"/>
      <c r="J690" s="42"/>
    </row>
    <row r="691" spans="1:10" ht="12.75">
      <c r="A691" s="71"/>
      <c r="B691" s="69"/>
      <c r="C691" s="75"/>
      <c r="D691" s="203"/>
      <c r="E691" s="204"/>
      <c r="F691" s="204"/>
      <c r="G691" s="204"/>
      <c r="H691" s="205"/>
      <c r="I691" s="43"/>
      <c r="J691" s="42"/>
    </row>
    <row r="692" spans="1:10" ht="12.75">
      <c r="A692" s="71"/>
      <c r="B692" s="69"/>
      <c r="C692" s="75"/>
      <c r="D692" s="203"/>
      <c r="E692" s="204"/>
      <c r="F692" s="204"/>
      <c r="G692" s="204"/>
      <c r="H692" s="205"/>
      <c r="I692" s="43"/>
      <c r="J692" s="42"/>
    </row>
    <row r="693" spans="1:10" ht="12.75">
      <c r="A693" s="71"/>
      <c r="B693" s="69"/>
      <c r="C693" s="75"/>
      <c r="D693" s="203"/>
      <c r="E693" s="204"/>
      <c r="F693" s="204"/>
      <c r="G693" s="204"/>
      <c r="H693" s="205"/>
      <c r="I693" s="43"/>
      <c r="J693" s="42"/>
    </row>
    <row r="694" spans="1:10" ht="12.75">
      <c r="A694" s="71"/>
      <c r="B694" s="69"/>
      <c r="C694" s="75"/>
      <c r="D694" s="203"/>
      <c r="E694" s="204"/>
      <c r="F694" s="204"/>
      <c r="G694" s="204"/>
      <c r="H694" s="205"/>
      <c r="I694" s="43"/>
      <c r="J694" s="42"/>
    </row>
    <row r="695" spans="1:10" ht="12.75">
      <c r="A695" s="71"/>
      <c r="B695" s="69"/>
      <c r="C695" s="75"/>
      <c r="D695" s="203"/>
      <c r="E695" s="204"/>
      <c r="F695" s="204"/>
      <c r="G695" s="204"/>
      <c r="H695" s="205"/>
      <c r="I695" s="43"/>
      <c r="J695" s="42"/>
    </row>
    <row r="696" spans="1:10" ht="12.75">
      <c r="A696" s="71"/>
      <c r="B696" s="69"/>
      <c r="C696" s="75"/>
      <c r="D696" s="203"/>
      <c r="E696" s="204"/>
      <c r="F696" s="204"/>
      <c r="G696" s="204"/>
      <c r="H696" s="205"/>
      <c r="I696" s="43"/>
      <c r="J696" s="42"/>
    </row>
    <row r="697" spans="1:10" ht="12.75">
      <c r="A697" s="71"/>
      <c r="B697" s="69"/>
      <c r="C697" s="75"/>
      <c r="D697" s="203"/>
      <c r="E697" s="204"/>
      <c r="F697" s="204"/>
      <c r="G697" s="204"/>
      <c r="H697" s="205"/>
      <c r="I697" s="43"/>
      <c r="J697" s="42"/>
    </row>
    <row r="698" spans="1:10" ht="12.75">
      <c r="A698" s="71"/>
      <c r="B698" s="69"/>
      <c r="C698" s="75"/>
      <c r="D698" s="203"/>
      <c r="E698" s="204"/>
      <c r="F698" s="204"/>
      <c r="G698" s="204"/>
      <c r="H698" s="205"/>
      <c r="I698" s="43"/>
      <c r="J698" s="42"/>
    </row>
    <row r="699" spans="1:10" ht="12.75">
      <c r="A699" s="71"/>
      <c r="B699" s="69"/>
      <c r="C699" s="75"/>
      <c r="D699" s="203"/>
      <c r="E699" s="204"/>
      <c r="F699" s="204"/>
      <c r="G699" s="204"/>
      <c r="H699" s="205"/>
      <c r="I699" s="43"/>
      <c r="J699" s="42"/>
    </row>
    <row r="700" spans="1:10" ht="12.75">
      <c r="A700" s="71"/>
      <c r="B700" s="69"/>
      <c r="C700" s="75"/>
      <c r="D700" s="203"/>
      <c r="E700" s="204"/>
      <c r="F700" s="204"/>
      <c r="G700" s="204"/>
      <c r="H700" s="205"/>
      <c r="I700" s="43"/>
      <c r="J700" s="42"/>
    </row>
    <row r="701" spans="1:10" ht="12.75">
      <c r="A701" s="71"/>
      <c r="B701" s="69"/>
      <c r="C701" s="75"/>
      <c r="D701" s="203"/>
      <c r="E701" s="204"/>
      <c r="F701" s="204"/>
      <c r="G701" s="204"/>
      <c r="H701" s="205"/>
      <c r="I701" s="43"/>
      <c r="J701" s="42"/>
    </row>
    <row r="702" spans="1:10" ht="12.75">
      <c r="A702" s="71"/>
      <c r="B702" s="69"/>
      <c r="C702" s="75"/>
      <c r="D702" s="203"/>
      <c r="E702" s="204"/>
      <c r="F702" s="204"/>
      <c r="G702" s="204"/>
      <c r="H702" s="205"/>
      <c r="I702" s="43"/>
      <c r="J702" s="42"/>
    </row>
    <row r="703" spans="1:10" ht="12.75">
      <c r="A703" s="71"/>
      <c r="B703" s="69"/>
      <c r="C703" s="75"/>
      <c r="D703" s="203"/>
      <c r="E703" s="204"/>
      <c r="F703" s="204"/>
      <c r="G703" s="204"/>
      <c r="H703" s="205"/>
      <c r="I703" s="43"/>
      <c r="J703" s="42"/>
    </row>
    <row r="704" spans="1:10" ht="12.75">
      <c r="A704" s="71"/>
      <c r="B704" s="69"/>
      <c r="C704" s="75"/>
      <c r="D704" s="203"/>
      <c r="E704" s="204"/>
      <c r="F704" s="204"/>
      <c r="G704" s="204"/>
      <c r="H704" s="205"/>
      <c r="I704" s="43"/>
      <c r="J704" s="42"/>
    </row>
    <row r="705" spans="1:10" ht="12.75">
      <c r="A705" s="71"/>
      <c r="B705" s="69"/>
      <c r="C705" s="75"/>
      <c r="D705" s="203"/>
      <c r="E705" s="204"/>
      <c r="F705" s="204"/>
      <c r="G705" s="204"/>
      <c r="H705" s="205"/>
      <c r="I705" s="43"/>
      <c r="J705" s="42"/>
    </row>
    <row r="706" spans="1:10" ht="12.75">
      <c r="A706" s="71"/>
      <c r="B706" s="69"/>
      <c r="C706" s="75"/>
      <c r="D706" s="203"/>
      <c r="E706" s="204"/>
      <c r="F706" s="204"/>
      <c r="G706" s="204"/>
      <c r="H706" s="205"/>
      <c r="I706" s="43"/>
      <c r="J706" s="42"/>
    </row>
    <row r="707" spans="1:10" ht="12.75">
      <c r="A707" s="71"/>
      <c r="B707" s="69"/>
      <c r="C707" s="75"/>
      <c r="D707" s="203"/>
      <c r="E707" s="204"/>
      <c r="F707" s="204"/>
      <c r="G707" s="204"/>
      <c r="H707" s="205"/>
      <c r="I707" s="43"/>
      <c r="J707" s="42"/>
    </row>
    <row r="708" spans="1:10" ht="12.75">
      <c r="A708" s="71"/>
      <c r="B708" s="69"/>
      <c r="C708" s="75"/>
      <c r="D708" s="203"/>
      <c r="E708" s="204"/>
      <c r="F708" s="204"/>
      <c r="G708" s="204"/>
      <c r="H708" s="205"/>
      <c r="I708" s="43"/>
      <c r="J708" s="42"/>
    </row>
    <row r="709" spans="1:10" ht="12.75">
      <c r="A709" s="71"/>
      <c r="B709" s="69"/>
      <c r="C709" s="75"/>
      <c r="D709" s="203"/>
      <c r="E709" s="204"/>
      <c r="F709" s="204"/>
      <c r="G709" s="204"/>
      <c r="H709" s="205"/>
      <c r="I709" s="43"/>
      <c r="J709" s="42"/>
    </row>
    <row r="710" spans="1:10" ht="12.75">
      <c r="A710" s="71"/>
      <c r="B710" s="69"/>
      <c r="C710" s="75"/>
      <c r="D710" s="203"/>
      <c r="E710" s="204"/>
      <c r="F710" s="204"/>
      <c r="G710" s="204"/>
      <c r="H710" s="205"/>
      <c r="I710" s="43"/>
      <c r="J710" s="42"/>
    </row>
    <row r="711" spans="1:10" ht="12.75">
      <c r="A711" s="71"/>
      <c r="B711" s="69"/>
      <c r="C711" s="75"/>
      <c r="D711" s="203"/>
      <c r="E711" s="204"/>
      <c r="F711" s="204"/>
      <c r="G711" s="204"/>
      <c r="H711" s="205"/>
      <c r="I711" s="43"/>
      <c r="J711" s="42"/>
    </row>
    <row r="712" spans="1:10" ht="12.75">
      <c r="A712" s="71"/>
      <c r="B712" s="69"/>
      <c r="C712" s="75"/>
      <c r="D712" s="203"/>
      <c r="E712" s="204"/>
      <c r="F712" s="204"/>
      <c r="G712" s="204"/>
      <c r="H712" s="205"/>
      <c r="I712" s="43"/>
      <c r="J712" s="42"/>
    </row>
    <row r="713" spans="1:10" ht="12.75">
      <c r="A713" s="71"/>
      <c r="B713" s="69"/>
      <c r="C713" s="75"/>
      <c r="D713" s="203"/>
      <c r="E713" s="204"/>
      <c r="F713" s="204"/>
      <c r="G713" s="204"/>
      <c r="H713" s="205"/>
      <c r="I713" s="43"/>
      <c r="J713" s="42"/>
    </row>
    <row r="714" spans="1:10" ht="12.75">
      <c r="A714" s="71"/>
      <c r="B714" s="69"/>
      <c r="C714" s="75"/>
      <c r="D714" s="203"/>
      <c r="E714" s="204"/>
      <c r="F714" s="204"/>
      <c r="G714" s="204"/>
      <c r="H714" s="205"/>
      <c r="I714" s="43"/>
      <c r="J714" s="42"/>
    </row>
    <row r="715" spans="1:10" ht="12.75">
      <c r="A715" s="71"/>
      <c r="B715" s="69"/>
      <c r="C715" s="75"/>
      <c r="D715" s="203"/>
      <c r="E715" s="204"/>
      <c r="F715" s="204"/>
      <c r="G715" s="204"/>
      <c r="H715" s="205"/>
      <c r="I715" s="43"/>
      <c r="J715" s="42"/>
    </row>
    <row r="716" spans="1:10" ht="12.75">
      <c r="A716" s="71"/>
      <c r="B716" s="69"/>
      <c r="C716" s="75"/>
      <c r="D716" s="203"/>
      <c r="E716" s="204"/>
      <c r="F716" s="204"/>
      <c r="G716" s="204"/>
      <c r="H716" s="205"/>
      <c r="I716" s="43"/>
      <c r="J716" s="42"/>
    </row>
    <row r="717" spans="1:10" ht="12.75">
      <c r="A717" s="71"/>
      <c r="B717" s="69"/>
      <c r="C717" s="75"/>
      <c r="D717" s="203"/>
      <c r="E717" s="204"/>
      <c r="F717" s="204"/>
      <c r="G717" s="204"/>
      <c r="H717" s="205"/>
      <c r="I717" s="43"/>
      <c r="J717" s="42"/>
    </row>
    <row r="718" spans="1:10" ht="12.75">
      <c r="A718" s="71"/>
      <c r="B718" s="69"/>
      <c r="C718" s="75"/>
      <c r="D718" s="203"/>
      <c r="E718" s="204"/>
      <c r="F718" s="204"/>
      <c r="G718" s="204"/>
      <c r="H718" s="205"/>
      <c r="I718" s="43"/>
      <c r="J718" s="42"/>
    </row>
    <row r="719" spans="1:10" ht="12.75">
      <c r="A719" s="71"/>
      <c r="B719" s="69"/>
      <c r="C719" s="75"/>
      <c r="D719" s="203"/>
      <c r="E719" s="204"/>
      <c r="F719" s="204"/>
      <c r="G719" s="204"/>
      <c r="H719" s="205"/>
      <c r="I719" s="43"/>
      <c r="J719" s="42"/>
    </row>
    <row r="720" spans="1:10" ht="12.75">
      <c r="A720" s="71"/>
      <c r="B720" s="69"/>
      <c r="C720" s="75"/>
      <c r="D720" s="203"/>
      <c r="E720" s="204"/>
      <c r="F720" s="204"/>
      <c r="G720" s="204"/>
      <c r="H720" s="205"/>
      <c r="I720" s="43"/>
      <c r="J720" s="42"/>
    </row>
    <row r="721" spans="1:10" ht="12.75">
      <c r="A721" s="71"/>
      <c r="B721" s="69"/>
      <c r="C721" s="75"/>
      <c r="D721" s="203"/>
      <c r="E721" s="204"/>
      <c r="F721" s="204"/>
      <c r="G721" s="204"/>
      <c r="H721" s="205"/>
      <c r="I721" s="43"/>
      <c r="J721" s="42"/>
    </row>
    <row r="722" spans="1:10" ht="12.75">
      <c r="A722" s="71"/>
      <c r="B722" s="69"/>
      <c r="C722" s="75"/>
      <c r="D722" s="203"/>
      <c r="E722" s="204"/>
      <c r="F722" s="204"/>
      <c r="G722" s="204"/>
      <c r="H722" s="205"/>
      <c r="I722" s="43"/>
      <c r="J722" s="42"/>
    </row>
    <row r="723" spans="1:10" ht="12.75">
      <c r="A723" s="71"/>
      <c r="B723" s="69"/>
      <c r="C723" s="75"/>
      <c r="D723" s="203"/>
      <c r="E723" s="204"/>
      <c r="F723" s="204"/>
      <c r="G723" s="204"/>
      <c r="H723" s="205"/>
      <c r="I723" s="43"/>
      <c r="J723" s="42"/>
    </row>
    <row r="724" spans="1:10" ht="12.75">
      <c r="A724" s="71"/>
      <c r="B724" s="69"/>
      <c r="C724" s="75"/>
      <c r="D724" s="203"/>
      <c r="E724" s="204"/>
      <c r="F724" s="204"/>
      <c r="G724" s="204"/>
      <c r="H724" s="205"/>
      <c r="I724" s="43"/>
      <c r="J724" s="42"/>
    </row>
    <row r="725" spans="1:10" ht="12.75">
      <c r="A725" s="71"/>
      <c r="B725" s="69"/>
      <c r="C725" s="75"/>
      <c r="D725" s="203"/>
      <c r="E725" s="204"/>
      <c r="F725" s="204"/>
      <c r="G725" s="204"/>
      <c r="H725" s="205"/>
      <c r="I725" s="43"/>
      <c r="J725" s="42"/>
    </row>
    <row r="726" spans="1:10" ht="12.75">
      <c r="A726" s="71"/>
      <c r="B726" s="69"/>
      <c r="C726" s="75"/>
      <c r="D726" s="203"/>
      <c r="E726" s="204"/>
      <c r="F726" s="204"/>
      <c r="G726" s="204"/>
      <c r="H726" s="205"/>
      <c r="I726" s="43"/>
      <c r="J726" s="42"/>
    </row>
    <row r="727" spans="1:10" ht="12.75">
      <c r="A727" s="71"/>
      <c r="B727" s="69"/>
      <c r="C727" s="75"/>
      <c r="D727" s="203"/>
      <c r="E727" s="204"/>
      <c r="F727" s="204"/>
      <c r="G727" s="204"/>
      <c r="H727" s="205"/>
      <c r="I727" s="43"/>
      <c r="J727" s="42"/>
    </row>
    <row r="728" spans="1:10" ht="12.75">
      <c r="A728" s="71"/>
      <c r="B728" s="69"/>
      <c r="C728" s="75"/>
      <c r="D728" s="203"/>
      <c r="E728" s="204"/>
      <c r="F728" s="204"/>
      <c r="G728" s="204"/>
      <c r="H728" s="205"/>
      <c r="I728" s="43"/>
      <c r="J728" s="42"/>
    </row>
    <row r="729" spans="1:10" ht="12.75">
      <c r="A729" s="71"/>
      <c r="B729" s="69"/>
      <c r="C729" s="75"/>
      <c r="D729" s="203"/>
      <c r="E729" s="204"/>
      <c r="F729" s="204"/>
      <c r="G729" s="204"/>
      <c r="H729" s="205"/>
      <c r="I729" s="43"/>
      <c r="J729" s="42"/>
    </row>
    <row r="730" spans="1:10" ht="12.75">
      <c r="A730" s="71"/>
      <c r="B730" s="69"/>
      <c r="C730" s="75"/>
      <c r="D730" s="203"/>
      <c r="E730" s="204"/>
      <c r="F730" s="204"/>
      <c r="G730" s="204"/>
      <c r="H730" s="205"/>
      <c r="I730" s="43"/>
      <c r="J730" s="42"/>
    </row>
    <row r="731" spans="1:10" ht="12.75">
      <c r="A731" s="71"/>
      <c r="B731" s="69"/>
      <c r="C731" s="75"/>
      <c r="D731" s="203"/>
      <c r="E731" s="204"/>
      <c r="F731" s="204"/>
      <c r="G731" s="204"/>
      <c r="H731" s="205"/>
      <c r="I731" s="43"/>
      <c r="J731" s="42"/>
    </row>
    <row r="732" spans="1:10" ht="12.75">
      <c r="A732" s="71"/>
      <c r="B732" s="69"/>
      <c r="C732" s="75"/>
      <c r="D732" s="203"/>
      <c r="E732" s="204"/>
      <c r="F732" s="204"/>
      <c r="G732" s="204"/>
      <c r="H732" s="205"/>
      <c r="I732" s="43"/>
      <c r="J732" s="42"/>
    </row>
    <row r="733" spans="1:10" ht="12.75">
      <c r="A733" s="71"/>
      <c r="B733" s="69"/>
      <c r="C733" s="75"/>
      <c r="D733" s="203"/>
      <c r="E733" s="204"/>
      <c r="F733" s="204"/>
      <c r="G733" s="204"/>
      <c r="H733" s="205"/>
      <c r="I733" s="43"/>
      <c r="J733" s="42"/>
    </row>
    <row r="734" spans="1:10" ht="12.75">
      <c r="A734" s="71"/>
      <c r="B734" s="69"/>
      <c r="C734" s="75"/>
      <c r="D734" s="203"/>
      <c r="E734" s="204"/>
      <c r="F734" s="204"/>
      <c r="G734" s="204"/>
      <c r="H734" s="205"/>
      <c r="I734" s="43"/>
      <c r="J734" s="42"/>
    </row>
    <row r="735" spans="1:10" ht="12.75">
      <c r="A735" s="71"/>
      <c r="B735" s="69"/>
      <c r="C735" s="75"/>
      <c r="D735" s="203"/>
      <c r="E735" s="204"/>
      <c r="F735" s="204"/>
      <c r="G735" s="204"/>
      <c r="H735" s="205"/>
      <c r="I735" s="43"/>
      <c r="J735" s="42"/>
    </row>
    <row r="736" spans="1:10" ht="12.75">
      <c r="A736" s="71"/>
      <c r="B736" s="69"/>
      <c r="C736" s="75"/>
      <c r="D736" s="203"/>
      <c r="E736" s="204"/>
      <c r="F736" s="204"/>
      <c r="G736" s="204"/>
      <c r="H736" s="205"/>
      <c r="I736" s="43"/>
      <c r="J736" s="42"/>
    </row>
    <row r="737" spans="1:10" ht="12.75">
      <c r="A737" s="71"/>
      <c r="B737" s="69"/>
      <c r="C737" s="75"/>
      <c r="D737" s="203"/>
      <c r="E737" s="204"/>
      <c r="F737" s="204"/>
      <c r="G737" s="204"/>
      <c r="H737" s="205"/>
      <c r="I737" s="43"/>
      <c r="J737" s="42"/>
    </row>
    <row r="738" spans="1:10" ht="12.75">
      <c r="A738" s="71"/>
      <c r="B738" s="69"/>
      <c r="C738" s="75"/>
      <c r="D738" s="203"/>
      <c r="E738" s="204"/>
      <c r="F738" s="204"/>
      <c r="G738" s="204"/>
      <c r="H738" s="205"/>
      <c r="I738" s="43"/>
      <c r="J738" s="42"/>
    </row>
    <row r="739" spans="1:10" ht="12.75">
      <c r="A739" s="71"/>
      <c r="B739" s="69"/>
      <c r="C739" s="75"/>
      <c r="D739" s="203"/>
      <c r="E739" s="204"/>
      <c r="F739" s="204"/>
      <c r="G739" s="204"/>
      <c r="H739" s="205"/>
      <c r="I739" s="43"/>
      <c r="J739" s="42"/>
    </row>
    <row r="740" spans="1:10" ht="12.75">
      <c r="A740" s="71"/>
      <c r="B740" s="69"/>
      <c r="C740" s="75"/>
      <c r="D740" s="203"/>
      <c r="E740" s="204"/>
      <c r="F740" s="204"/>
      <c r="G740" s="204"/>
      <c r="H740" s="205"/>
      <c r="I740" s="43"/>
      <c r="J740" s="42"/>
    </row>
    <row r="741" spans="1:10" ht="12.75">
      <c r="A741" s="71"/>
      <c r="B741" s="69"/>
      <c r="C741" s="75"/>
      <c r="D741" s="203"/>
      <c r="E741" s="204"/>
      <c r="F741" s="204"/>
      <c r="G741" s="204"/>
      <c r="H741" s="205"/>
      <c r="I741" s="43"/>
      <c r="J741" s="42"/>
    </row>
    <row r="742" spans="1:10" ht="12.75">
      <c r="A742" s="71"/>
      <c r="B742" s="69"/>
      <c r="C742" s="75"/>
      <c r="D742" s="203"/>
      <c r="E742" s="204"/>
      <c r="F742" s="204"/>
      <c r="G742" s="204"/>
      <c r="H742" s="205"/>
      <c r="I742" s="43"/>
      <c r="J742" s="42"/>
    </row>
    <row r="743" spans="1:10" ht="12.75">
      <c r="A743" s="71"/>
      <c r="B743" s="69"/>
      <c r="C743" s="75"/>
      <c r="D743" s="203"/>
      <c r="E743" s="204"/>
      <c r="F743" s="204"/>
      <c r="G743" s="204"/>
      <c r="H743" s="205"/>
      <c r="I743" s="43"/>
      <c r="J743" s="42"/>
    </row>
    <row r="744" spans="1:10" ht="12.75">
      <c r="A744" s="71"/>
      <c r="B744" s="69"/>
      <c r="C744" s="75"/>
      <c r="D744" s="203"/>
      <c r="E744" s="204"/>
      <c r="F744" s="204"/>
      <c r="G744" s="204"/>
      <c r="H744" s="205"/>
      <c r="I744" s="43"/>
      <c r="J744" s="42"/>
    </row>
    <row r="745" spans="1:10" ht="12.75">
      <c r="A745" s="71"/>
      <c r="B745" s="69"/>
      <c r="C745" s="75"/>
      <c r="D745" s="203"/>
      <c r="E745" s="204"/>
      <c r="F745" s="204"/>
      <c r="G745" s="204"/>
      <c r="H745" s="205"/>
      <c r="I745" s="43"/>
      <c r="J745" s="42"/>
    </row>
    <row r="746" spans="1:10" ht="12.75">
      <c r="A746" s="71"/>
      <c r="B746" s="69"/>
      <c r="C746" s="75"/>
      <c r="D746" s="203"/>
      <c r="E746" s="204"/>
      <c r="F746" s="204"/>
      <c r="G746" s="204"/>
      <c r="H746" s="205"/>
      <c r="I746" s="43"/>
      <c r="J746" s="42"/>
    </row>
    <row r="747" spans="1:10" ht="12.75">
      <c r="A747" s="71"/>
      <c r="B747" s="69"/>
      <c r="C747" s="75"/>
      <c r="D747" s="203"/>
      <c r="E747" s="204"/>
      <c r="F747" s="204"/>
      <c r="G747" s="204"/>
      <c r="H747" s="205"/>
      <c r="I747" s="43"/>
      <c r="J747" s="42"/>
    </row>
    <row r="748" spans="1:10" ht="12.75">
      <c r="A748" s="71"/>
      <c r="B748" s="69"/>
      <c r="C748" s="75"/>
      <c r="D748" s="203"/>
      <c r="E748" s="204"/>
      <c r="F748" s="204"/>
      <c r="G748" s="204"/>
      <c r="H748" s="205"/>
      <c r="I748" s="43"/>
      <c r="J748" s="42"/>
    </row>
    <row r="749" spans="1:10" ht="12.75">
      <c r="A749" s="71"/>
      <c r="B749" s="69"/>
      <c r="C749" s="75"/>
      <c r="D749" s="203"/>
      <c r="E749" s="204"/>
      <c r="F749" s="204"/>
      <c r="G749" s="204"/>
      <c r="H749" s="205"/>
      <c r="I749" s="43"/>
      <c r="J749" s="42"/>
    </row>
    <row r="750" spans="1:10" ht="12.75">
      <c r="A750" s="71"/>
      <c r="B750" s="69"/>
      <c r="C750" s="75"/>
      <c r="D750" s="203"/>
      <c r="E750" s="204"/>
      <c r="F750" s="204"/>
      <c r="G750" s="204"/>
      <c r="H750" s="205"/>
      <c r="I750" s="43"/>
      <c r="J750" s="42"/>
    </row>
    <row r="751" spans="1:10" ht="12.75">
      <c r="A751" s="71"/>
      <c r="B751" s="69"/>
      <c r="C751" s="75"/>
      <c r="D751" s="203"/>
      <c r="E751" s="204"/>
      <c r="F751" s="204"/>
      <c r="G751" s="204"/>
      <c r="H751" s="205"/>
      <c r="I751" s="43"/>
      <c r="J751" s="42"/>
    </row>
    <row r="752" spans="1:10" ht="12.75">
      <c r="A752" s="71"/>
      <c r="B752" s="69"/>
      <c r="C752" s="75"/>
      <c r="D752" s="203"/>
      <c r="E752" s="204"/>
      <c r="F752" s="204"/>
      <c r="G752" s="204"/>
      <c r="H752" s="205"/>
      <c r="I752" s="43"/>
      <c r="J752" s="42"/>
    </row>
    <row r="753" spans="1:10" ht="12.75">
      <c r="A753" s="71"/>
      <c r="B753" s="69"/>
      <c r="C753" s="75"/>
      <c r="D753" s="203"/>
      <c r="E753" s="204"/>
      <c r="F753" s="204"/>
      <c r="G753" s="204"/>
      <c r="H753" s="205"/>
      <c r="I753" s="43"/>
      <c r="J753" s="42"/>
    </row>
    <row r="754" spans="1:10" ht="12.75">
      <c r="A754" s="71"/>
      <c r="B754" s="69"/>
      <c r="C754" s="75"/>
      <c r="D754" s="203"/>
      <c r="E754" s="204"/>
      <c r="F754" s="204"/>
      <c r="G754" s="204"/>
      <c r="H754" s="205"/>
      <c r="I754" s="43"/>
      <c r="J754" s="42"/>
    </row>
    <row r="755" spans="1:10" ht="12.75">
      <c r="A755" s="71"/>
      <c r="B755" s="69"/>
      <c r="C755" s="75"/>
      <c r="D755" s="203"/>
      <c r="E755" s="204"/>
      <c r="F755" s="204"/>
      <c r="G755" s="204"/>
      <c r="H755" s="205"/>
      <c r="I755" s="43"/>
      <c r="J755" s="42"/>
    </row>
    <row r="756" spans="1:10" ht="12.75">
      <c r="A756" s="71"/>
      <c r="B756" s="69"/>
      <c r="C756" s="75"/>
      <c r="D756" s="203"/>
      <c r="E756" s="204"/>
      <c r="F756" s="204"/>
      <c r="G756" s="204"/>
      <c r="H756" s="205"/>
      <c r="I756" s="43"/>
      <c r="J756" s="42"/>
    </row>
    <row r="757" spans="1:10" ht="12.75">
      <c r="A757" s="71"/>
      <c r="B757" s="69"/>
      <c r="C757" s="75"/>
      <c r="D757" s="203"/>
      <c r="E757" s="204"/>
      <c r="F757" s="204"/>
      <c r="G757" s="204"/>
      <c r="H757" s="205"/>
      <c r="I757" s="43"/>
      <c r="J757" s="42"/>
    </row>
    <row r="758" spans="1:10" ht="12.75">
      <c r="A758" s="71"/>
      <c r="B758" s="69"/>
      <c r="C758" s="75"/>
      <c r="D758" s="203"/>
      <c r="E758" s="204"/>
      <c r="F758" s="204"/>
      <c r="G758" s="204"/>
      <c r="H758" s="205"/>
      <c r="I758" s="43"/>
      <c r="J758" s="42"/>
    </row>
    <row r="759" spans="1:10" ht="12.75">
      <c r="A759" s="71"/>
      <c r="B759" s="69"/>
      <c r="C759" s="75"/>
      <c r="D759" s="203"/>
      <c r="E759" s="204"/>
      <c r="F759" s="204"/>
      <c r="G759" s="204"/>
      <c r="H759" s="205"/>
      <c r="I759" s="43"/>
      <c r="J759" s="42"/>
    </row>
    <row r="760" spans="1:10" ht="12.75">
      <c r="A760" s="71"/>
      <c r="B760" s="69"/>
      <c r="C760" s="75"/>
      <c r="D760" s="203"/>
      <c r="E760" s="204"/>
      <c r="F760" s="204"/>
      <c r="G760" s="204"/>
      <c r="H760" s="205"/>
      <c r="I760" s="43"/>
      <c r="J760" s="42"/>
    </row>
    <row r="761" spans="1:10" ht="12.75">
      <c r="A761" s="71"/>
      <c r="B761" s="69"/>
      <c r="C761" s="75"/>
      <c r="D761" s="203"/>
      <c r="E761" s="204"/>
      <c r="F761" s="204"/>
      <c r="G761" s="204"/>
      <c r="H761" s="205"/>
      <c r="I761" s="43"/>
      <c r="J761" s="42"/>
    </row>
    <row r="762" spans="1:10" ht="12.75">
      <c r="A762" s="71"/>
      <c r="B762" s="69"/>
      <c r="C762" s="75"/>
      <c r="D762" s="203"/>
      <c r="E762" s="204"/>
      <c r="F762" s="204"/>
      <c r="G762" s="204"/>
      <c r="H762" s="205"/>
      <c r="I762" s="43"/>
      <c r="J762" s="42"/>
    </row>
    <row r="763" spans="1:10" ht="12.75">
      <c r="A763" s="71"/>
      <c r="B763" s="69"/>
      <c r="C763" s="75"/>
      <c r="D763" s="203"/>
      <c r="E763" s="204"/>
      <c r="F763" s="204"/>
      <c r="G763" s="204"/>
      <c r="H763" s="205"/>
      <c r="I763" s="43"/>
      <c r="J763" s="42"/>
    </row>
    <row r="764" spans="1:10" ht="12.75">
      <c r="A764" s="71"/>
      <c r="B764" s="69"/>
      <c r="C764" s="75"/>
      <c r="D764" s="203"/>
      <c r="E764" s="204"/>
      <c r="F764" s="204"/>
      <c r="G764" s="204"/>
      <c r="H764" s="205"/>
      <c r="I764" s="43"/>
      <c r="J764" s="42"/>
    </row>
    <row r="765" spans="1:10" ht="12.75">
      <c r="A765" s="71"/>
      <c r="B765" s="69"/>
      <c r="C765" s="75"/>
      <c r="D765" s="203"/>
      <c r="E765" s="204"/>
      <c r="F765" s="204"/>
      <c r="G765" s="204"/>
      <c r="H765" s="205"/>
      <c r="I765" s="43"/>
      <c r="J765" s="42"/>
    </row>
    <row r="766" spans="1:10" ht="12.75">
      <c r="A766" s="71"/>
      <c r="B766" s="69"/>
      <c r="C766" s="75"/>
      <c r="D766" s="203"/>
      <c r="E766" s="204"/>
      <c r="F766" s="204"/>
      <c r="G766" s="204"/>
      <c r="H766" s="205"/>
      <c r="I766" s="43"/>
      <c r="J766" s="42"/>
    </row>
    <row r="767" spans="1:10" ht="12.75">
      <c r="A767" s="71"/>
      <c r="B767" s="69"/>
      <c r="C767" s="75"/>
      <c r="D767" s="203"/>
      <c r="E767" s="204"/>
      <c r="F767" s="204"/>
      <c r="G767" s="204"/>
      <c r="H767" s="205"/>
      <c r="I767" s="43"/>
      <c r="J767" s="42"/>
    </row>
    <row r="768" spans="1:10" ht="12.75">
      <c r="A768" s="71"/>
      <c r="B768" s="69"/>
      <c r="C768" s="75"/>
      <c r="D768" s="203"/>
      <c r="E768" s="204"/>
      <c r="F768" s="204"/>
      <c r="G768" s="204"/>
      <c r="H768" s="205"/>
      <c r="I768" s="43"/>
      <c r="J768" s="42"/>
    </row>
    <row r="769" spans="1:10" ht="12.75">
      <c r="A769" s="71"/>
      <c r="B769" s="69"/>
      <c r="C769" s="75"/>
      <c r="D769" s="203"/>
      <c r="E769" s="204"/>
      <c r="F769" s="204"/>
      <c r="G769" s="204"/>
      <c r="H769" s="205"/>
      <c r="I769" s="43"/>
      <c r="J769" s="42"/>
    </row>
    <row r="770" spans="1:10" ht="12.75">
      <c r="A770" s="71"/>
      <c r="B770" s="69"/>
      <c r="C770" s="75"/>
      <c r="D770" s="203"/>
      <c r="E770" s="204"/>
      <c r="F770" s="204"/>
      <c r="G770" s="204"/>
      <c r="H770" s="205"/>
      <c r="I770" s="43"/>
      <c r="J770" s="42"/>
    </row>
    <row r="771" spans="1:10" ht="12.75">
      <c r="A771" s="71"/>
      <c r="B771" s="69"/>
      <c r="C771" s="75"/>
      <c r="D771" s="203"/>
      <c r="E771" s="204"/>
      <c r="F771" s="204"/>
      <c r="G771" s="204"/>
      <c r="H771" s="205"/>
      <c r="I771" s="43"/>
      <c r="J771" s="42"/>
    </row>
    <row r="772" spans="1:10" ht="12.75">
      <c r="A772" s="71"/>
      <c r="B772" s="69"/>
      <c r="C772" s="75"/>
      <c r="D772" s="203"/>
      <c r="E772" s="204"/>
      <c r="F772" s="204"/>
      <c r="G772" s="204"/>
      <c r="H772" s="205"/>
      <c r="I772" s="43"/>
      <c r="J772" s="42"/>
    </row>
    <row r="773" spans="1:10" ht="12.75">
      <c r="A773" s="71"/>
      <c r="B773" s="69"/>
      <c r="C773" s="75"/>
      <c r="D773" s="203"/>
      <c r="E773" s="204"/>
      <c r="F773" s="204"/>
      <c r="G773" s="204"/>
      <c r="H773" s="205"/>
      <c r="I773" s="43"/>
      <c r="J773" s="42"/>
    </row>
    <row r="774" spans="1:10" ht="12.75">
      <c r="A774" s="71"/>
      <c r="B774" s="69"/>
      <c r="C774" s="75"/>
      <c r="D774" s="203"/>
      <c r="E774" s="204"/>
      <c r="F774" s="204"/>
      <c r="G774" s="204"/>
      <c r="H774" s="205"/>
      <c r="I774" s="43"/>
      <c r="J774" s="42"/>
    </row>
    <row r="775" spans="1:10" ht="12.75">
      <c r="A775" s="71"/>
      <c r="B775" s="69"/>
      <c r="C775" s="75"/>
      <c r="D775" s="203"/>
      <c r="E775" s="204"/>
      <c r="F775" s="204"/>
      <c r="G775" s="204"/>
      <c r="H775" s="205"/>
      <c r="I775" s="43"/>
      <c r="J775" s="42"/>
    </row>
    <row r="776" spans="1:10" ht="12.75">
      <c r="A776" s="71"/>
      <c r="B776" s="69"/>
      <c r="C776" s="75"/>
      <c r="D776" s="203"/>
      <c r="E776" s="204"/>
      <c r="F776" s="204"/>
      <c r="G776" s="204"/>
      <c r="H776" s="205"/>
      <c r="I776" s="43"/>
      <c r="J776" s="42"/>
    </row>
    <row r="777" spans="1:10" ht="12.75">
      <c r="A777" s="71"/>
      <c r="B777" s="69"/>
      <c r="C777" s="75"/>
      <c r="D777" s="203"/>
      <c r="E777" s="204"/>
      <c r="F777" s="204"/>
      <c r="G777" s="204"/>
      <c r="H777" s="205"/>
      <c r="I777" s="43"/>
      <c r="J777" s="42"/>
    </row>
    <row r="778" spans="1:10" ht="12.75">
      <c r="A778" s="71"/>
      <c r="B778" s="69"/>
      <c r="C778" s="75"/>
      <c r="D778" s="203"/>
      <c r="E778" s="204"/>
      <c r="F778" s="204"/>
      <c r="G778" s="204"/>
      <c r="H778" s="205"/>
      <c r="I778" s="43"/>
      <c r="J778" s="42"/>
    </row>
    <row r="779" spans="1:10" ht="12.75">
      <c r="A779" s="71"/>
      <c r="B779" s="69"/>
      <c r="C779" s="75"/>
      <c r="D779" s="203"/>
      <c r="E779" s="204"/>
      <c r="F779" s="204"/>
      <c r="G779" s="204"/>
      <c r="H779" s="205"/>
      <c r="I779" s="43"/>
      <c r="J779" s="42"/>
    </row>
    <row r="780" spans="1:10" ht="12.75">
      <c r="A780" s="71"/>
      <c r="B780" s="69"/>
      <c r="C780" s="75"/>
      <c r="D780" s="203"/>
      <c r="E780" s="204"/>
      <c r="F780" s="204"/>
      <c r="G780" s="204"/>
      <c r="H780" s="205"/>
      <c r="I780" s="43"/>
      <c r="J780" s="42"/>
    </row>
    <row r="781" spans="1:10" ht="12.75">
      <c r="A781" s="71"/>
      <c r="B781" s="69"/>
      <c r="C781" s="75"/>
      <c r="D781" s="203"/>
      <c r="E781" s="204"/>
      <c r="F781" s="204"/>
      <c r="G781" s="204"/>
      <c r="H781" s="205"/>
      <c r="I781" s="43"/>
      <c r="J781" s="42"/>
    </row>
    <row r="782" spans="1:10" ht="12.75">
      <c r="A782" s="71"/>
      <c r="B782" s="69"/>
      <c r="C782" s="75"/>
      <c r="D782" s="203"/>
      <c r="E782" s="204"/>
      <c r="F782" s="204"/>
      <c r="G782" s="204"/>
      <c r="H782" s="205"/>
      <c r="I782" s="43"/>
      <c r="J782" s="42"/>
    </row>
    <row r="783" spans="1:10" ht="12.75">
      <c r="A783" s="71"/>
      <c r="B783" s="69"/>
      <c r="C783" s="75"/>
      <c r="D783" s="203"/>
      <c r="E783" s="204"/>
      <c r="F783" s="204"/>
      <c r="G783" s="204"/>
      <c r="H783" s="205"/>
      <c r="I783" s="43"/>
      <c r="J783" s="42"/>
    </row>
    <row r="784" spans="1:10" ht="12.75">
      <c r="A784" s="71"/>
      <c r="B784" s="69"/>
      <c r="C784" s="75"/>
      <c r="D784" s="203"/>
      <c r="E784" s="204"/>
      <c r="F784" s="204"/>
      <c r="G784" s="204"/>
      <c r="H784" s="205"/>
      <c r="I784" s="43"/>
      <c r="J784" s="42"/>
    </row>
    <row r="785" spans="1:10" ht="12.75">
      <c r="A785" s="71"/>
      <c r="B785" s="69"/>
      <c r="C785" s="75"/>
      <c r="D785" s="203"/>
      <c r="E785" s="204"/>
      <c r="F785" s="204"/>
      <c r="G785" s="204"/>
      <c r="H785" s="205"/>
      <c r="I785" s="43"/>
      <c r="J785" s="42"/>
    </row>
    <row r="786" spans="1:10" ht="12.75">
      <c r="A786" s="71"/>
      <c r="B786" s="69"/>
      <c r="C786" s="75"/>
      <c r="D786" s="203"/>
      <c r="E786" s="204"/>
      <c r="F786" s="204"/>
      <c r="G786" s="204"/>
      <c r="H786" s="205"/>
      <c r="I786" s="43"/>
      <c r="J786" s="42"/>
    </row>
    <row r="787" spans="1:10" ht="12.75">
      <c r="A787" s="71"/>
      <c r="B787" s="69"/>
      <c r="C787" s="75"/>
      <c r="D787" s="203"/>
      <c r="E787" s="204"/>
      <c r="F787" s="204"/>
      <c r="G787" s="204"/>
      <c r="H787" s="205"/>
      <c r="I787" s="43"/>
      <c r="J787" s="42"/>
    </row>
    <row r="788" spans="1:10" ht="12.75">
      <c r="A788" s="71"/>
      <c r="B788" s="69"/>
      <c r="C788" s="75"/>
      <c r="D788" s="203"/>
      <c r="E788" s="204"/>
      <c r="F788" s="204"/>
      <c r="G788" s="204"/>
      <c r="H788" s="205"/>
      <c r="I788" s="43"/>
      <c r="J788" s="42"/>
    </row>
    <row r="789" spans="1:10" ht="12.75">
      <c r="A789" s="71"/>
      <c r="B789" s="69"/>
      <c r="C789" s="75"/>
      <c r="D789" s="203"/>
      <c r="E789" s="204"/>
      <c r="F789" s="204"/>
      <c r="G789" s="204"/>
      <c r="H789" s="205"/>
      <c r="I789" s="43"/>
      <c r="J789" s="42"/>
    </row>
    <row r="790" spans="1:10" ht="12.75">
      <c r="A790" s="71"/>
      <c r="B790" s="69"/>
      <c r="C790" s="75"/>
      <c r="D790" s="203"/>
      <c r="E790" s="204"/>
      <c r="F790" s="204"/>
      <c r="G790" s="204"/>
      <c r="H790" s="205"/>
      <c r="I790" s="43"/>
      <c r="J790" s="42"/>
    </row>
    <row r="791" spans="1:10" ht="12.75">
      <c r="A791" s="71"/>
      <c r="B791" s="69"/>
      <c r="C791" s="75"/>
      <c r="D791" s="203"/>
      <c r="E791" s="204"/>
      <c r="F791" s="204"/>
      <c r="G791" s="204"/>
      <c r="H791" s="205"/>
      <c r="I791" s="43"/>
      <c r="J791" s="42"/>
    </row>
    <row r="792" spans="1:10" ht="12.75">
      <c r="A792" s="71"/>
      <c r="B792" s="69"/>
      <c r="C792" s="75"/>
      <c r="D792" s="203"/>
      <c r="E792" s="204"/>
      <c r="F792" s="204"/>
      <c r="G792" s="204"/>
      <c r="H792" s="205"/>
      <c r="I792" s="43"/>
      <c r="J792" s="42"/>
    </row>
    <row r="793" spans="1:10" ht="12.75">
      <c r="A793" s="71"/>
      <c r="B793" s="69"/>
      <c r="C793" s="75"/>
      <c r="D793" s="203"/>
      <c r="E793" s="204"/>
      <c r="F793" s="204"/>
      <c r="G793" s="204"/>
      <c r="H793" s="205"/>
      <c r="I793" s="43"/>
      <c r="J793" s="42"/>
    </row>
    <row r="794" spans="1:10" ht="12.75">
      <c r="A794" s="71"/>
      <c r="B794" s="69"/>
      <c r="C794" s="75"/>
      <c r="D794" s="203"/>
      <c r="E794" s="204"/>
      <c r="F794" s="204"/>
      <c r="G794" s="204"/>
      <c r="H794" s="205"/>
      <c r="I794" s="43"/>
      <c r="J794" s="42"/>
    </row>
    <row r="795" spans="1:10" ht="12.75">
      <c r="A795" s="71"/>
      <c r="B795" s="69"/>
      <c r="C795" s="75"/>
      <c r="D795" s="203"/>
      <c r="E795" s="204"/>
      <c r="F795" s="204"/>
      <c r="G795" s="204"/>
      <c r="H795" s="205"/>
      <c r="I795" s="43"/>
      <c r="J795" s="42"/>
    </row>
    <row r="796" spans="1:10" ht="12.75">
      <c r="A796" s="71"/>
      <c r="B796" s="69"/>
      <c r="C796" s="75"/>
      <c r="D796" s="203"/>
      <c r="E796" s="204"/>
      <c r="F796" s="204"/>
      <c r="G796" s="204"/>
      <c r="H796" s="205"/>
      <c r="I796" s="43"/>
      <c r="J796" s="42"/>
    </row>
    <row r="797" spans="1:10" ht="12.75">
      <c r="A797" s="71"/>
      <c r="B797" s="69"/>
      <c r="C797" s="75"/>
      <c r="D797" s="203"/>
      <c r="E797" s="204"/>
      <c r="F797" s="204"/>
      <c r="G797" s="204"/>
      <c r="H797" s="205"/>
      <c r="I797" s="43"/>
      <c r="J797" s="42"/>
    </row>
    <row r="798" spans="1:10" ht="12.75">
      <c r="A798" s="71"/>
      <c r="B798" s="69"/>
      <c r="C798" s="75"/>
      <c r="D798" s="203"/>
      <c r="E798" s="204"/>
      <c r="F798" s="204"/>
      <c r="G798" s="204"/>
      <c r="H798" s="205"/>
      <c r="I798" s="43"/>
      <c r="J798" s="42"/>
    </row>
    <row r="799" spans="1:10" ht="12.75">
      <c r="A799" s="71"/>
      <c r="B799" s="69"/>
      <c r="C799" s="75"/>
      <c r="D799" s="203"/>
      <c r="E799" s="204"/>
      <c r="F799" s="204"/>
      <c r="G799" s="204"/>
      <c r="H799" s="205"/>
      <c r="I799" s="43"/>
      <c r="J799" s="42"/>
    </row>
    <row r="800" spans="1:10" ht="12.75">
      <c r="A800" s="71"/>
      <c r="B800" s="69"/>
      <c r="C800" s="75"/>
      <c r="D800" s="203"/>
      <c r="E800" s="204"/>
      <c r="F800" s="204"/>
      <c r="G800" s="204"/>
      <c r="H800" s="205"/>
      <c r="I800" s="43"/>
      <c r="J800" s="42"/>
    </row>
    <row r="801" spans="1:10" ht="12.75">
      <c r="A801" s="71"/>
      <c r="B801" s="69"/>
      <c r="C801" s="75"/>
      <c r="D801" s="203"/>
      <c r="E801" s="204"/>
      <c r="F801" s="204"/>
      <c r="G801" s="204"/>
      <c r="H801" s="205"/>
      <c r="I801" s="43"/>
      <c r="J801" s="42"/>
    </row>
    <row r="802" spans="1:10" ht="12.75">
      <c r="A802" s="71"/>
      <c r="B802" s="69"/>
      <c r="C802" s="75"/>
      <c r="D802" s="203"/>
      <c r="E802" s="204"/>
      <c r="F802" s="204"/>
      <c r="G802" s="204"/>
      <c r="H802" s="205"/>
      <c r="I802" s="43"/>
      <c r="J802" s="42"/>
    </row>
    <row r="803" spans="1:10" ht="12.75">
      <c r="A803" s="71"/>
      <c r="B803" s="69"/>
      <c r="C803" s="75"/>
      <c r="D803" s="203"/>
      <c r="E803" s="204"/>
      <c r="F803" s="204"/>
      <c r="G803" s="204"/>
      <c r="H803" s="205"/>
      <c r="I803" s="43"/>
      <c r="J803" s="42"/>
    </row>
    <row r="804" spans="1:10" ht="12.75">
      <c r="A804" s="71"/>
      <c r="B804" s="69"/>
      <c r="C804" s="75"/>
      <c r="D804" s="203"/>
      <c r="E804" s="204"/>
      <c r="F804" s="204"/>
      <c r="G804" s="204"/>
      <c r="H804" s="205"/>
      <c r="I804" s="43"/>
      <c r="J804" s="42"/>
    </row>
    <row r="805" spans="1:10" ht="12.75">
      <c r="A805" s="71"/>
      <c r="B805" s="69"/>
      <c r="C805" s="75"/>
      <c r="D805" s="203"/>
      <c r="E805" s="204"/>
      <c r="F805" s="204"/>
      <c r="G805" s="204"/>
      <c r="H805" s="205"/>
      <c r="I805" s="43"/>
      <c r="J805" s="42"/>
    </row>
    <row r="806" spans="1:10" ht="12.75">
      <c r="A806" s="71"/>
      <c r="B806" s="69"/>
      <c r="C806" s="75"/>
      <c r="D806" s="203"/>
      <c r="E806" s="204"/>
      <c r="F806" s="204"/>
      <c r="G806" s="204"/>
      <c r="H806" s="205"/>
      <c r="I806" s="43"/>
      <c r="J806" s="42"/>
    </row>
    <row r="807" spans="1:10" ht="12.75">
      <c r="A807" s="71"/>
      <c r="B807" s="69"/>
      <c r="C807" s="75"/>
      <c r="D807" s="203"/>
      <c r="E807" s="204"/>
      <c r="F807" s="204"/>
      <c r="G807" s="204"/>
      <c r="H807" s="205"/>
      <c r="I807" s="43"/>
      <c r="J807" s="42"/>
    </row>
    <row r="808" spans="1:10" ht="12.75">
      <c r="A808" s="71"/>
      <c r="B808" s="69"/>
      <c r="C808" s="75"/>
      <c r="D808" s="203"/>
      <c r="E808" s="204"/>
      <c r="F808" s="204"/>
      <c r="G808" s="204"/>
      <c r="H808" s="205"/>
      <c r="I808" s="43"/>
      <c r="J808" s="42"/>
    </row>
    <row r="809" spans="1:10" ht="12.75">
      <c r="A809" s="71"/>
      <c r="B809" s="69"/>
      <c r="C809" s="75"/>
      <c r="D809" s="203"/>
      <c r="E809" s="204"/>
      <c r="F809" s="204"/>
      <c r="G809" s="204"/>
      <c r="H809" s="205"/>
      <c r="I809" s="43"/>
      <c r="J809" s="42"/>
    </row>
    <row r="810" spans="1:10" ht="12.75">
      <c r="A810" s="71"/>
      <c r="B810" s="69"/>
      <c r="C810" s="75"/>
      <c r="D810" s="203"/>
      <c r="E810" s="204"/>
      <c r="F810" s="204"/>
      <c r="G810" s="204"/>
      <c r="H810" s="205"/>
      <c r="I810" s="43"/>
      <c r="J810" s="42"/>
    </row>
    <row r="811" spans="1:10" ht="12.75">
      <c r="A811" s="71"/>
      <c r="B811" s="69"/>
      <c r="C811" s="75"/>
      <c r="D811" s="203"/>
      <c r="E811" s="204"/>
      <c r="F811" s="204"/>
      <c r="G811" s="204"/>
      <c r="H811" s="205"/>
      <c r="I811" s="43"/>
      <c r="J811" s="42"/>
    </row>
    <row r="812" spans="1:10" ht="12.75">
      <c r="A812" s="71"/>
      <c r="B812" s="69"/>
      <c r="C812" s="75"/>
      <c r="D812" s="203"/>
      <c r="E812" s="204"/>
      <c r="F812" s="204"/>
      <c r="G812" s="204"/>
      <c r="H812" s="205"/>
      <c r="I812" s="43"/>
      <c r="J812" s="42"/>
    </row>
    <row r="813" spans="1:10" ht="12.75">
      <c r="A813" s="71"/>
      <c r="B813" s="69"/>
      <c r="C813" s="75"/>
      <c r="D813" s="203"/>
      <c r="E813" s="204"/>
      <c r="F813" s="204"/>
      <c r="G813" s="204"/>
      <c r="H813" s="205"/>
      <c r="I813" s="43"/>
      <c r="J813" s="42"/>
    </row>
    <row r="814" spans="1:10" ht="12.75">
      <c r="A814" s="71"/>
      <c r="B814" s="69"/>
      <c r="C814" s="75"/>
      <c r="D814" s="203"/>
      <c r="E814" s="204"/>
      <c r="F814" s="204"/>
      <c r="G814" s="204"/>
      <c r="H814" s="205"/>
      <c r="I814" s="43"/>
      <c r="J814" s="42"/>
    </row>
    <row r="815" spans="1:10" ht="12.75">
      <c r="A815" s="71"/>
      <c r="B815" s="69"/>
      <c r="C815" s="75"/>
      <c r="D815" s="203"/>
      <c r="E815" s="204"/>
      <c r="F815" s="204"/>
      <c r="G815" s="204"/>
      <c r="H815" s="205"/>
      <c r="I815" s="43"/>
      <c r="J815" s="42"/>
    </row>
    <row r="816" spans="1:10" ht="12.75">
      <c r="A816" s="71"/>
      <c r="B816" s="69"/>
      <c r="C816" s="75"/>
      <c r="D816" s="203"/>
      <c r="E816" s="204"/>
      <c r="F816" s="204"/>
      <c r="G816" s="204"/>
      <c r="H816" s="205"/>
      <c r="I816" s="43"/>
      <c r="J816" s="42"/>
    </row>
    <row r="817" spans="1:10" ht="12.75">
      <c r="A817" s="71"/>
      <c r="B817" s="69"/>
      <c r="C817" s="75"/>
      <c r="D817" s="203"/>
      <c r="E817" s="204"/>
      <c r="F817" s="204"/>
      <c r="G817" s="204"/>
      <c r="H817" s="205"/>
      <c r="I817" s="43"/>
      <c r="J817" s="42"/>
    </row>
    <row r="818" spans="1:10" ht="12.75">
      <c r="A818" s="71"/>
      <c r="B818" s="69"/>
      <c r="C818" s="75"/>
      <c r="D818" s="203"/>
      <c r="E818" s="204"/>
      <c r="F818" s="204"/>
      <c r="G818" s="204"/>
      <c r="H818" s="205"/>
      <c r="I818" s="43"/>
      <c r="J818" s="42"/>
    </row>
    <row r="819" spans="1:10" ht="12.75">
      <c r="A819" s="71"/>
      <c r="B819" s="69"/>
      <c r="C819" s="75"/>
      <c r="D819" s="203"/>
      <c r="E819" s="204"/>
      <c r="F819" s="204"/>
      <c r="G819" s="204"/>
      <c r="H819" s="205"/>
      <c r="I819" s="43"/>
      <c r="J819" s="42"/>
    </row>
    <row r="820" spans="1:10" ht="12.75">
      <c r="A820" s="71"/>
      <c r="B820" s="69"/>
      <c r="C820" s="75"/>
      <c r="D820" s="203"/>
      <c r="E820" s="204"/>
      <c r="F820" s="204"/>
      <c r="G820" s="204"/>
      <c r="H820" s="205"/>
      <c r="I820" s="43"/>
      <c r="J820" s="42"/>
    </row>
    <row r="821" spans="1:10" ht="12.75">
      <c r="A821" s="71"/>
      <c r="B821" s="69"/>
      <c r="C821" s="75"/>
      <c r="D821" s="203"/>
      <c r="E821" s="204"/>
      <c r="F821" s="204"/>
      <c r="G821" s="204"/>
      <c r="H821" s="205"/>
      <c r="I821" s="43"/>
      <c r="J821" s="42"/>
    </row>
    <row r="822" spans="1:10" ht="12.75">
      <c r="A822" s="71"/>
      <c r="B822" s="69"/>
      <c r="C822" s="75"/>
      <c r="D822" s="203"/>
      <c r="E822" s="204"/>
      <c r="F822" s="204"/>
      <c r="G822" s="204"/>
      <c r="H822" s="205"/>
      <c r="I822" s="43"/>
      <c r="J822" s="42"/>
    </row>
    <row r="823" spans="1:10" ht="12.75">
      <c r="A823" s="71"/>
      <c r="B823" s="69"/>
      <c r="C823" s="75"/>
      <c r="D823" s="203"/>
      <c r="E823" s="204"/>
      <c r="F823" s="204"/>
      <c r="G823" s="204"/>
      <c r="H823" s="205"/>
      <c r="I823" s="43"/>
      <c r="J823" s="42"/>
    </row>
    <row r="824" spans="1:10" ht="12.75">
      <c r="A824" s="71"/>
      <c r="B824" s="69"/>
      <c r="C824" s="75"/>
      <c r="D824" s="203"/>
      <c r="E824" s="204"/>
      <c r="F824" s="204"/>
      <c r="G824" s="204"/>
      <c r="H824" s="205"/>
      <c r="I824" s="43"/>
      <c r="J824" s="42"/>
    </row>
    <row r="825" spans="1:10" ht="12.75">
      <c r="A825" s="71"/>
      <c r="B825" s="69"/>
      <c r="C825" s="75"/>
      <c r="D825" s="203"/>
      <c r="E825" s="204"/>
      <c r="F825" s="204"/>
      <c r="G825" s="204"/>
      <c r="H825" s="205"/>
      <c r="I825" s="43"/>
      <c r="J825" s="42"/>
    </row>
    <row r="826" spans="1:10" ht="12.75">
      <c r="A826" s="71"/>
      <c r="B826" s="69"/>
      <c r="C826" s="75"/>
      <c r="D826" s="203"/>
      <c r="E826" s="204"/>
      <c r="F826" s="204"/>
      <c r="G826" s="204"/>
      <c r="H826" s="205"/>
      <c r="I826" s="43"/>
      <c r="J826" s="42"/>
    </row>
    <row r="827" spans="1:10" ht="12.75">
      <c r="A827" s="71"/>
      <c r="B827" s="69"/>
      <c r="C827" s="75"/>
      <c r="D827" s="203"/>
      <c r="E827" s="204"/>
      <c r="F827" s="204"/>
      <c r="G827" s="204"/>
      <c r="H827" s="205"/>
      <c r="I827" s="43"/>
      <c r="J827" s="42"/>
    </row>
    <row r="828" spans="1:10" ht="12.75">
      <c r="A828" s="71"/>
      <c r="B828" s="69"/>
      <c r="C828" s="75"/>
      <c r="D828" s="203"/>
      <c r="E828" s="204"/>
      <c r="F828" s="204"/>
      <c r="G828" s="204"/>
      <c r="H828" s="205"/>
      <c r="I828" s="43"/>
      <c r="J828" s="42"/>
    </row>
    <row r="829" spans="1:10" ht="12.75">
      <c r="A829" s="71"/>
      <c r="B829" s="69"/>
      <c r="C829" s="75"/>
      <c r="D829" s="203"/>
      <c r="E829" s="204"/>
      <c r="F829" s="204"/>
      <c r="G829" s="204"/>
      <c r="H829" s="205"/>
      <c r="I829" s="43"/>
      <c r="J829" s="42"/>
    </row>
    <row r="830" spans="1:10" ht="12.75">
      <c r="A830" s="71"/>
      <c r="B830" s="69"/>
      <c r="C830" s="75"/>
      <c r="D830" s="203"/>
      <c r="E830" s="204"/>
      <c r="F830" s="204"/>
      <c r="G830" s="204"/>
      <c r="H830" s="205"/>
      <c r="I830" s="43"/>
      <c r="J830" s="42"/>
    </row>
    <row r="831" spans="1:10" ht="12.75">
      <c r="A831" s="71"/>
      <c r="B831" s="69"/>
      <c r="C831" s="75"/>
      <c r="D831" s="203"/>
      <c r="E831" s="204"/>
      <c r="F831" s="204"/>
      <c r="G831" s="204"/>
      <c r="H831" s="205"/>
      <c r="I831" s="43"/>
      <c r="J831" s="42"/>
    </row>
    <row r="832" spans="1:10" ht="12.75">
      <c r="A832" s="71"/>
      <c r="B832" s="69"/>
      <c r="C832" s="75"/>
      <c r="D832" s="203"/>
      <c r="E832" s="204"/>
      <c r="F832" s="204"/>
      <c r="G832" s="204"/>
      <c r="H832" s="205"/>
      <c r="I832" s="43"/>
      <c r="J832" s="42"/>
    </row>
    <row r="833" spans="1:10" ht="12.75">
      <c r="A833" s="71"/>
      <c r="B833" s="69"/>
      <c r="C833" s="75"/>
      <c r="D833" s="203"/>
      <c r="E833" s="204"/>
      <c r="F833" s="204"/>
      <c r="G833" s="204"/>
      <c r="H833" s="205"/>
      <c r="I833" s="43"/>
      <c r="J833" s="42"/>
    </row>
    <row r="834" spans="1:10" ht="12.75">
      <c r="A834" s="71"/>
      <c r="B834" s="69"/>
      <c r="C834" s="75"/>
      <c r="D834" s="203"/>
      <c r="E834" s="204"/>
      <c r="F834" s="204"/>
      <c r="G834" s="204"/>
      <c r="H834" s="205"/>
      <c r="I834" s="43"/>
      <c r="J834" s="42"/>
    </row>
    <row r="835" spans="1:10" ht="12.75">
      <c r="A835" s="71"/>
      <c r="B835" s="69"/>
      <c r="C835" s="75"/>
      <c r="D835" s="203"/>
      <c r="E835" s="204"/>
      <c r="F835" s="204"/>
      <c r="G835" s="204"/>
      <c r="H835" s="205"/>
      <c r="I835" s="43"/>
      <c r="J835" s="42"/>
    </row>
    <row r="836" spans="1:10" ht="12.75">
      <c r="A836" s="71"/>
      <c r="B836" s="69"/>
      <c r="C836" s="75"/>
      <c r="D836" s="203"/>
      <c r="E836" s="204"/>
      <c r="F836" s="204"/>
      <c r="G836" s="204"/>
      <c r="H836" s="205"/>
      <c r="I836" s="43"/>
      <c r="J836" s="42"/>
    </row>
    <row r="837" spans="1:10" ht="12.75">
      <c r="A837" s="71"/>
      <c r="B837" s="69"/>
      <c r="C837" s="75"/>
      <c r="D837" s="203"/>
      <c r="E837" s="204"/>
      <c r="F837" s="204"/>
      <c r="G837" s="204"/>
      <c r="H837" s="205"/>
      <c r="I837" s="43"/>
      <c r="J837" s="42"/>
    </row>
    <row r="838" spans="1:10" ht="12.75">
      <c r="A838" s="71"/>
      <c r="B838" s="69"/>
      <c r="C838" s="75"/>
      <c r="D838" s="203"/>
      <c r="E838" s="204"/>
      <c r="F838" s="204"/>
      <c r="G838" s="204"/>
      <c r="H838" s="205"/>
      <c r="I838" s="43"/>
      <c r="J838" s="42"/>
    </row>
    <row r="839" spans="1:10" ht="12.75">
      <c r="A839" s="71"/>
      <c r="B839" s="69"/>
      <c r="C839" s="75"/>
      <c r="D839" s="203"/>
      <c r="E839" s="204"/>
      <c r="F839" s="204"/>
      <c r="G839" s="204"/>
      <c r="H839" s="205"/>
      <c r="I839" s="43"/>
      <c r="J839" s="42"/>
    </row>
    <row r="840" spans="1:10" ht="12.75">
      <c r="A840" s="71"/>
      <c r="B840" s="69"/>
      <c r="C840" s="75"/>
      <c r="D840" s="203"/>
      <c r="E840" s="204"/>
      <c r="F840" s="204"/>
      <c r="G840" s="204"/>
      <c r="H840" s="205"/>
      <c r="I840" s="43"/>
      <c r="J840" s="42"/>
    </row>
    <row r="841" spans="1:10" ht="12.75">
      <c r="A841" s="71"/>
      <c r="B841" s="69"/>
      <c r="C841" s="75"/>
      <c r="D841" s="203"/>
      <c r="E841" s="204"/>
      <c r="F841" s="204"/>
      <c r="G841" s="204"/>
      <c r="H841" s="205"/>
      <c r="I841" s="43"/>
      <c r="J841" s="42"/>
    </row>
    <row r="842" spans="1:10" ht="12.75">
      <c r="A842" s="71"/>
      <c r="B842" s="69"/>
      <c r="C842" s="75"/>
      <c r="D842" s="203"/>
      <c r="E842" s="204"/>
      <c r="F842" s="204"/>
      <c r="G842" s="204"/>
      <c r="H842" s="205"/>
      <c r="I842" s="43"/>
      <c r="J842" s="42"/>
    </row>
    <row r="843" spans="1:10" ht="12.75">
      <c r="A843" s="71"/>
      <c r="B843" s="69"/>
      <c r="C843" s="75"/>
      <c r="D843" s="203"/>
      <c r="E843" s="204"/>
      <c r="F843" s="204"/>
      <c r="G843" s="204"/>
      <c r="H843" s="205"/>
      <c r="I843" s="43"/>
      <c r="J843" s="42"/>
    </row>
    <row r="844" spans="1:10" ht="12.75">
      <c r="A844" s="71"/>
      <c r="B844" s="69"/>
      <c r="C844" s="75"/>
      <c r="D844" s="203"/>
      <c r="E844" s="204"/>
      <c r="F844" s="204"/>
      <c r="G844" s="204"/>
      <c r="H844" s="205"/>
      <c r="I844" s="43"/>
      <c r="J844" s="42"/>
    </row>
    <row r="845" spans="1:10" ht="12.75">
      <c r="A845" s="71"/>
      <c r="B845" s="69"/>
      <c r="C845" s="75"/>
      <c r="D845" s="203"/>
      <c r="E845" s="204"/>
      <c r="F845" s="204"/>
      <c r="G845" s="204"/>
      <c r="H845" s="205"/>
      <c r="I845" s="43"/>
      <c r="J845" s="42"/>
    </row>
    <row r="846" spans="1:10" ht="12.75">
      <c r="A846" s="71"/>
      <c r="B846" s="69"/>
      <c r="C846" s="75"/>
      <c r="D846" s="203"/>
      <c r="E846" s="204"/>
      <c r="F846" s="204"/>
      <c r="G846" s="204"/>
      <c r="H846" s="205"/>
      <c r="I846" s="43"/>
      <c r="J846" s="42"/>
    </row>
    <row r="847" spans="1:10" ht="12.75">
      <c r="A847" s="71"/>
      <c r="B847" s="69"/>
      <c r="C847" s="75"/>
      <c r="D847" s="203"/>
      <c r="E847" s="204"/>
      <c r="F847" s="204"/>
      <c r="G847" s="204"/>
      <c r="H847" s="205"/>
      <c r="I847" s="43"/>
      <c r="J847" s="42"/>
    </row>
    <row r="848" spans="1:10" ht="12.75">
      <c r="A848" s="71"/>
      <c r="B848" s="69"/>
      <c r="C848" s="75"/>
      <c r="D848" s="203"/>
      <c r="E848" s="204"/>
      <c r="F848" s="204"/>
      <c r="G848" s="204"/>
      <c r="H848" s="205"/>
      <c r="I848" s="43"/>
      <c r="J848" s="42"/>
    </row>
    <row r="849" spans="1:10" ht="12.75">
      <c r="A849" s="71"/>
      <c r="B849" s="69"/>
      <c r="C849" s="75"/>
      <c r="D849" s="203"/>
      <c r="E849" s="204"/>
      <c r="F849" s="204"/>
      <c r="G849" s="204"/>
      <c r="H849" s="205"/>
      <c r="I849" s="43"/>
      <c r="J849" s="42"/>
    </row>
    <row r="850" spans="1:10" ht="12.75">
      <c r="A850" s="71"/>
      <c r="B850" s="69"/>
      <c r="C850" s="75"/>
      <c r="D850" s="203"/>
      <c r="E850" s="204"/>
      <c r="F850" s="204"/>
      <c r="G850" s="204"/>
      <c r="H850" s="205"/>
      <c r="I850" s="43"/>
      <c r="J850" s="42"/>
    </row>
    <row r="851" spans="1:10" ht="12.75">
      <c r="A851" s="71"/>
      <c r="B851" s="69"/>
      <c r="C851" s="75"/>
      <c r="D851" s="203"/>
      <c r="E851" s="204"/>
      <c r="F851" s="204"/>
      <c r="G851" s="204"/>
      <c r="H851" s="205"/>
      <c r="I851" s="43"/>
      <c r="J851" s="42"/>
    </row>
    <row r="852" spans="1:10" ht="12.75">
      <c r="A852" s="71"/>
      <c r="B852" s="69"/>
      <c r="C852" s="75"/>
      <c r="D852" s="203"/>
      <c r="E852" s="204"/>
      <c r="F852" s="204"/>
      <c r="G852" s="204"/>
      <c r="H852" s="205"/>
      <c r="I852" s="43"/>
      <c r="J852" s="42"/>
    </row>
    <row r="853" spans="1:10" ht="12.75">
      <c r="A853" s="71"/>
      <c r="B853" s="69"/>
      <c r="C853" s="75"/>
      <c r="D853" s="203"/>
      <c r="E853" s="204"/>
      <c r="F853" s="204"/>
      <c r="G853" s="204"/>
      <c r="H853" s="205"/>
      <c r="I853" s="43"/>
      <c r="J853" s="42"/>
    </row>
    <row r="854" spans="1:10" ht="12.75">
      <c r="A854" s="71"/>
      <c r="B854" s="69"/>
      <c r="C854" s="75"/>
      <c r="D854" s="203"/>
      <c r="E854" s="204"/>
      <c r="F854" s="204"/>
      <c r="G854" s="204"/>
      <c r="H854" s="205"/>
      <c r="I854" s="43"/>
      <c r="J854" s="42"/>
    </row>
    <row r="855" spans="1:10" ht="12.75">
      <c r="A855" s="71"/>
      <c r="B855" s="69"/>
      <c r="C855" s="75"/>
      <c r="D855" s="203"/>
      <c r="E855" s="204"/>
      <c r="F855" s="204"/>
      <c r="G855" s="204"/>
      <c r="H855" s="205"/>
      <c r="I855" s="43"/>
      <c r="J855" s="42"/>
    </row>
    <row r="856" spans="1:10" ht="12.75">
      <c r="A856" s="71"/>
      <c r="B856" s="69"/>
      <c r="C856" s="75"/>
      <c r="D856" s="203"/>
      <c r="E856" s="204"/>
      <c r="F856" s="204"/>
      <c r="G856" s="204"/>
      <c r="H856" s="205"/>
      <c r="I856" s="43"/>
      <c r="J856" s="42"/>
    </row>
    <row r="857" spans="1:10" ht="12.75">
      <c r="A857" s="71"/>
      <c r="B857" s="69"/>
      <c r="C857" s="75"/>
      <c r="D857" s="203"/>
      <c r="E857" s="204"/>
      <c r="F857" s="204"/>
      <c r="G857" s="204"/>
      <c r="H857" s="205"/>
      <c r="I857" s="43"/>
      <c r="J857" s="42"/>
    </row>
    <row r="858" spans="1:10" ht="12.75">
      <c r="A858" s="71"/>
      <c r="B858" s="69"/>
      <c r="C858" s="75"/>
      <c r="D858" s="203"/>
      <c r="E858" s="204"/>
      <c r="F858" s="204"/>
      <c r="G858" s="204"/>
      <c r="H858" s="205"/>
      <c r="I858" s="43"/>
      <c r="J858" s="42"/>
    </row>
    <row r="859" spans="1:10" ht="12.75">
      <c r="A859" s="71"/>
      <c r="B859" s="69"/>
      <c r="C859" s="75"/>
      <c r="D859" s="203"/>
      <c r="E859" s="204"/>
      <c r="F859" s="204"/>
      <c r="G859" s="204"/>
      <c r="H859" s="205"/>
      <c r="I859" s="43"/>
      <c r="J859" s="42"/>
    </row>
    <row r="860" spans="1:10" ht="12.75">
      <c r="A860" s="71"/>
      <c r="B860" s="69"/>
      <c r="C860" s="75"/>
      <c r="D860" s="203"/>
      <c r="E860" s="204"/>
      <c r="F860" s="204"/>
      <c r="G860" s="204"/>
      <c r="H860" s="205"/>
      <c r="I860" s="43"/>
      <c r="J860" s="42"/>
    </row>
    <row r="861" spans="1:10" ht="12.75">
      <c r="A861" s="71"/>
      <c r="B861" s="69"/>
      <c r="C861" s="75"/>
      <c r="D861" s="203"/>
      <c r="E861" s="204"/>
      <c r="F861" s="204"/>
      <c r="G861" s="204"/>
      <c r="H861" s="205"/>
      <c r="I861" s="43"/>
      <c r="J861" s="42"/>
    </row>
    <row r="862" spans="1:10" ht="12.75">
      <c r="A862" s="71"/>
      <c r="B862" s="69"/>
      <c r="C862" s="75"/>
      <c r="D862" s="203"/>
      <c r="E862" s="204"/>
      <c r="F862" s="204"/>
      <c r="G862" s="204"/>
      <c r="H862" s="205"/>
      <c r="I862" s="43"/>
      <c r="J862" s="42"/>
    </row>
    <row r="863" spans="1:10" ht="12.75">
      <c r="A863" s="71"/>
      <c r="B863" s="69"/>
      <c r="C863" s="75"/>
      <c r="D863" s="203"/>
      <c r="E863" s="204"/>
      <c r="F863" s="204"/>
      <c r="G863" s="204"/>
      <c r="H863" s="205"/>
      <c r="I863" s="43"/>
      <c r="J863" s="42"/>
    </row>
    <row r="864" spans="1:10" ht="12.75">
      <c r="A864" s="71"/>
      <c r="B864" s="69"/>
      <c r="C864" s="75"/>
      <c r="D864" s="203"/>
      <c r="E864" s="204"/>
      <c r="F864" s="204"/>
      <c r="G864" s="204"/>
      <c r="H864" s="205"/>
      <c r="I864" s="43"/>
      <c r="J864" s="42"/>
    </row>
    <row r="865" spans="1:10" ht="12.75">
      <c r="A865" s="71"/>
      <c r="B865" s="69"/>
      <c r="C865" s="75"/>
      <c r="D865" s="203"/>
      <c r="E865" s="204"/>
      <c r="F865" s="204"/>
      <c r="G865" s="204"/>
      <c r="H865" s="205"/>
      <c r="I865" s="43"/>
      <c r="J865" s="42"/>
    </row>
    <row r="866" spans="1:10" ht="12.75">
      <c r="A866" s="71"/>
      <c r="B866" s="69"/>
      <c r="C866" s="75"/>
      <c r="D866" s="203"/>
      <c r="E866" s="204"/>
      <c r="F866" s="204"/>
      <c r="G866" s="204"/>
      <c r="H866" s="205"/>
      <c r="I866" s="43"/>
      <c r="J866" s="42"/>
    </row>
    <row r="867" spans="1:10" ht="12.75">
      <c r="A867" s="71"/>
      <c r="B867" s="69"/>
      <c r="C867" s="75"/>
      <c r="D867" s="203"/>
      <c r="E867" s="204"/>
      <c r="F867" s="204"/>
      <c r="G867" s="204"/>
      <c r="H867" s="205"/>
      <c r="I867" s="43"/>
      <c r="J867" s="42"/>
    </row>
    <row r="868" spans="1:10" ht="12.75">
      <c r="A868" s="71"/>
      <c r="B868" s="69"/>
      <c r="C868" s="75"/>
      <c r="D868" s="203"/>
      <c r="E868" s="204"/>
      <c r="F868" s="204"/>
      <c r="G868" s="204"/>
      <c r="H868" s="205"/>
      <c r="I868" s="43"/>
      <c r="J868" s="42"/>
    </row>
    <row r="869" spans="1:10" ht="12.75">
      <c r="A869" s="71"/>
      <c r="B869" s="69"/>
      <c r="C869" s="75"/>
      <c r="D869" s="203"/>
      <c r="E869" s="204"/>
      <c r="F869" s="204"/>
      <c r="G869" s="204"/>
      <c r="H869" s="205"/>
      <c r="I869" s="43"/>
      <c r="J869" s="42"/>
    </row>
    <row r="870" spans="1:10" ht="12.75">
      <c r="A870" s="71"/>
      <c r="B870" s="69"/>
      <c r="C870" s="75"/>
      <c r="D870" s="203"/>
      <c r="E870" s="204"/>
      <c r="F870" s="204"/>
      <c r="G870" s="204"/>
      <c r="H870" s="205"/>
      <c r="I870" s="43"/>
      <c r="J870" s="42"/>
    </row>
    <row r="871" spans="1:10" ht="12.75">
      <c r="A871" s="71"/>
      <c r="B871" s="69"/>
      <c r="C871" s="75"/>
      <c r="D871" s="203"/>
      <c r="E871" s="204"/>
      <c r="F871" s="204"/>
      <c r="G871" s="204"/>
      <c r="H871" s="205"/>
      <c r="I871" s="43"/>
      <c r="J871" s="42"/>
    </row>
    <row r="872" spans="1:10" ht="12.75">
      <c r="A872" s="71"/>
      <c r="B872" s="69"/>
      <c r="C872" s="75"/>
      <c r="D872" s="203"/>
      <c r="E872" s="204"/>
      <c r="F872" s="204"/>
      <c r="G872" s="204"/>
      <c r="H872" s="205"/>
      <c r="I872" s="43"/>
      <c r="J872" s="42"/>
    </row>
  </sheetData>
  <mergeCells count="870">
    <mergeCell ref="A1:I1"/>
    <mergeCell ref="D8:H8"/>
    <mergeCell ref="C2:I2"/>
    <mergeCell ref="C3:I3"/>
    <mergeCell ref="C4:I7"/>
    <mergeCell ref="A8:B8"/>
    <mergeCell ref="D162:H162"/>
    <mergeCell ref="D11:H11"/>
    <mergeCell ref="D12:H12"/>
    <mergeCell ref="D13:H13"/>
    <mergeCell ref="D14:H14"/>
    <mergeCell ref="D15:H15"/>
    <mergeCell ref="D16:H16"/>
    <mergeCell ref="D17:H17"/>
    <mergeCell ref="D18:H18"/>
    <mergeCell ref="D19:H19"/>
    <mergeCell ref="D20:H20"/>
    <mergeCell ref="D21:H21"/>
    <mergeCell ref="D22:H22"/>
    <mergeCell ref="D25:H25"/>
    <mergeCell ref="D26:H26"/>
    <mergeCell ref="D27:H27"/>
    <mergeCell ref="D23:H23"/>
    <mergeCell ref="D24:H24"/>
    <mergeCell ref="D31:H31"/>
    <mergeCell ref="D28:H28"/>
    <mergeCell ref="D29:H29"/>
    <mergeCell ref="D30:H30"/>
    <mergeCell ref="D36:H36"/>
    <mergeCell ref="D37:H37"/>
    <mergeCell ref="D32:H32"/>
    <mergeCell ref="D33:H33"/>
    <mergeCell ref="D34:H34"/>
    <mergeCell ref="D35:H35"/>
    <mergeCell ref="D38:H38"/>
    <mergeCell ref="D39:H39"/>
    <mergeCell ref="D40:H40"/>
    <mergeCell ref="D41:H41"/>
    <mergeCell ref="D46:H46"/>
    <mergeCell ref="D47:H47"/>
    <mergeCell ref="D48:H48"/>
    <mergeCell ref="D42:H42"/>
    <mergeCell ref="D43:H43"/>
    <mergeCell ref="D44:H44"/>
    <mergeCell ref="D45:H45"/>
    <mergeCell ref="D49:H49"/>
    <mergeCell ref="D50:H50"/>
    <mergeCell ref="D51:H51"/>
    <mergeCell ref="D52:H52"/>
    <mergeCell ref="D53:H53"/>
    <mergeCell ref="D54:H54"/>
    <mergeCell ref="D55:H55"/>
    <mergeCell ref="D56:H56"/>
    <mergeCell ref="D57:H57"/>
    <mergeCell ref="D58:H58"/>
    <mergeCell ref="D59:H59"/>
    <mergeCell ref="D60:H60"/>
    <mergeCell ref="D65:H65"/>
    <mergeCell ref="D66:H66"/>
    <mergeCell ref="D67:H67"/>
    <mergeCell ref="D61:H61"/>
    <mergeCell ref="D62:H62"/>
    <mergeCell ref="D63:H63"/>
    <mergeCell ref="D64:H64"/>
    <mergeCell ref="D71:H71"/>
    <mergeCell ref="D72:H72"/>
    <mergeCell ref="D68:H68"/>
    <mergeCell ref="D69:H69"/>
    <mergeCell ref="D70:H70"/>
    <mergeCell ref="D75:H75"/>
    <mergeCell ref="D76:H76"/>
    <mergeCell ref="D77:H77"/>
    <mergeCell ref="D73:H73"/>
    <mergeCell ref="D74:H74"/>
    <mergeCell ref="D78:H78"/>
    <mergeCell ref="D79:H79"/>
    <mergeCell ref="D80:H80"/>
    <mergeCell ref="D81:H81"/>
    <mergeCell ref="D82:H82"/>
    <mergeCell ref="D83:H83"/>
    <mergeCell ref="D84:H84"/>
    <mergeCell ref="D85:H85"/>
    <mergeCell ref="D86:H86"/>
    <mergeCell ref="D87:H87"/>
    <mergeCell ref="D88:H88"/>
    <mergeCell ref="D89:H89"/>
    <mergeCell ref="D90:H90"/>
    <mergeCell ref="D91:H91"/>
    <mergeCell ref="D92:H92"/>
    <mergeCell ref="D93:H93"/>
    <mergeCell ref="D94:H94"/>
    <mergeCell ref="D95:H95"/>
    <mergeCell ref="D96:H96"/>
    <mergeCell ref="D97:H97"/>
    <mergeCell ref="D98:H98"/>
    <mergeCell ref="D99:H99"/>
    <mergeCell ref="D100:H100"/>
    <mergeCell ref="D101:H101"/>
    <mergeCell ref="D102:H102"/>
    <mergeCell ref="D103:H103"/>
    <mergeCell ref="D104:H104"/>
    <mergeCell ref="D105:H105"/>
    <mergeCell ref="D106:H106"/>
    <mergeCell ref="D107:H107"/>
    <mergeCell ref="D108:H108"/>
    <mergeCell ref="D109:H109"/>
    <mergeCell ref="D110:H110"/>
    <mergeCell ref="D111:H111"/>
    <mergeCell ref="D112:H112"/>
    <mergeCell ref="D113:H113"/>
    <mergeCell ref="D114:H114"/>
    <mergeCell ref="D115:H115"/>
    <mergeCell ref="D116:H116"/>
    <mergeCell ref="D117:H117"/>
    <mergeCell ref="D118:H118"/>
    <mergeCell ref="D119:H119"/>
    <mergeCell ref="D120:H120"/>
    <mergeCell ref="D121:H121"/>
    <mergeCell ref="D122:H122"/>
    <mergeCell ref="D123:H123"/>
    <mergeCell ref="D124:H124"/>
    <mergeCell ref="D125:H125"/>
    <mergeCell ref="D126:H126"/>
    <mergeCell ref="D127:H127"/>
    <mergeCell ref="D128:H128"/>
    <mergeCell ref="D129:H129"/>
    <mergeCell ref="D130:H130"/>
    <mergeCell ref="D131:H131"/>
    <mergeCell ref="D132:H132"/>
    <mergeCell ref="D133:H133"/>
    <mergeCell ref="D134:H134"/>
    <mergeCell ref="D135:H135"/>
    <mergeCell ref="D136:H136"/>
    <mergeCell ref="D137:H137"/>
    <mergeCell ref="D138:H138"/>
    <mergeCell ref="D139:H139"/>
    <mergeCell ref="D140:H140"/>
    <mergeCell ref="D141:H141"/>
    <mergeCell ref="D143:H143"/>
    <mergeCell ref="D150:H150"/>
    <mergeCell ref="D151:H151"/>
    <mergeCell ref="D144:H144"/>
    <mergeCell ref="D145:H145"/>
    <mergeCell ref="D146:H146"/>
    <mergeCell ref="D147:H147"/>
    <mergeCell ref="D161:H161"/>
    <mergeCell ref="D156:H156"/>
    <mergeCell ref="D157:H157"/>
    <mergeCell ref="D158:H158"/>
    <mergeCell ref="D159:H159"/>
    <mergeCell ref="J3:J4"/>
    <mergeCell ref="J6:J7"/>
    <mergeCell ref="D160:H160"/>
    <mergeCell ref="D152:H152"/>
    <mergeCell ref="D153:H153"/>
    <mergeCell ref="D154:H154"/>
    <mergeCell ref="D155:H155"/>
    <mergeCell ref="D148:H148"/>
    <mergeCell ref="D149:H149"/>
    <mergeCell ref="D142:H142"/>
    <mergeCell ref="D163:H163"/>
    <mergeCell ref="D164:H164"/>
    <mergeCell ref="D165:H165"/>
    <mergeCell ref="D166:H166"/>
    <mergeCell ref="D167:H167"/>
    <mergeCell ref="D168:H168"/>
    <mergeCell ref="D169:H169"/>
    <mergeCell ref="D170:H170"/>
    <mergeCell ref="D171:H171"/>
    <mergeCell ref="D172:H172"/>
    <mergeCell ref="D173:H173"/>
    <mergeCell ref="D174:H174"/>
    <mergeCell ref="D175:H175"/>
    <mergeCell ref="D176:H176"/>
    <mergeCell ref="D177:H177"/>
    <mergeCell ref="D178:H178"/>
    <mergeCell ref="D179:H179"/>
    <mergeCell ref="D180:H180"/>
    <mergeCell ref="D181:H181"/>
    <mergeCell ref="D182:H182"/>
    <mergeCell ref="D183:H183"/>
    <mergeCell ref="D184:H184"/>
    <mergeCell ref="D185:H185"/>
    <mergeCell ref="D186:H186"/>
    <mergeCell ref="D187:H187"/>
    <mergeCell ref="D188:H188"/>
    <mergeCell ref="D189:H189"/>
    <mergeCell ref="D190:H190"/>
    <mergeCell ref="D191:H191"/>
    <mergeCell ref="D192:H192"/>
    <mergeCell ref="D193:H193"/>
    <mergeCell ref="D194:H194"/>
    <mergeCell ref="D195:H195"/>
    <mergeCell ref="D196:H196"/>
    <mergeCell ref="D197:H197"/>
    <mergeCell ref="D198:H198"/>
    <mergeCell ref="D199:H199"/>
    <mergeCell ref="D200:H200"/>
    <mergeCell ref="D201:H201"/>
    <mergeCell ref="D202:H202"/>
    <mergeCell ref="D203:H203"/>
    <mergeCell ref="D204:H204"/>
    <mergeCell ref="D205:H205"/>
    <mergeCell ref="D206:H206"/>
    <mergeCell ref="D207:H207"/>
    <mergeCell ref="D208:H208"/>
    <mergeCell ref="D209:H209"/>
    <mergeCell ref="D210:H210"/>
    <mergeCell ref="D211:H211"/>
    <mergeCell ref="D212:H212"/>
    <mergeCell ref="D213:H213"/>
    <mergeCell ref="D214:H214"/>
    <mergeCell ref="D215:H215"/>
    <mergeCell ref="D216:H216"/>
    <mergeCell ref="D217:H217"/>
    <mergeCell ref="D218:H218"/>
    <mergeCell ref="D219:H219"/>
    <mergeCell ref="D220:H220"/>
    <mergeCell ref="D221:H221"/>
    <mergeCell ref="D222:H222"/>
    <mergeCell ref="D223:H223"/>
    <mergeCell ref="D224:H224"/>
    <mergeCell ref="D225:H225"/>
    <mergeCell ref="D226:H226"/>
    <mergeCell ref="D227:H227"/>
    <mergeCell ref="D228:H228"/>
    <mergeCell ref="D229:H229"/>
    <mergeCell ref="D230:H230"/>
    <mergeCell ref="D231:H231"/>
    <mergeCell ref="D232:H232"/>
    <mergeCell ref="D233:H233"/>
    <mergeCell ref="D234:H234"/>
    <mergeCell ref="D235:H235"/>
    <mergeCell ref="D236:H236"/>
    <mergeCell ref="D237:H237"/>
    <mergeCell ref="D238:H238"/>
    <mergeCell ref="D239:H239"/>
    <mergeCell ref="D240:H240"/>
    <mergeCell ref="D241:H241"/>
    <mergeCell ref="D242:H242"/>
    <mergeCell ref="D243:H243"/>
    <mergeCell ref="D244:H244"/>
    <mergeCell ref="D245:H245"/>
    <mergeCell ref="D246:H246"/>
    <mergeCell ref="D247:H247"/>
    <mergeCell ref="D248:H248"/>
    <mergeCell ref="D249:H249"/>
    <mergeCell ref="D250:H250"/>
    <mergeCell ref="D251:H251"/>
    <mergeCell ref="D252:H252"/>
    <mergeCell ref="D253:H253"/>
    <mergeCell ref="D254:H254"/>
    <mergeCell ref="D255:H255"/>
    <mergeCell ref="D256:H256"/>
    <mergeCell ref="D257:H257"/>
    <mergeCell ref="D258:H258"/>
    <mergeCell ref="D259:H259"/>
    <mergeCell ref="D260:H260"/>
    <mergeCell ref="D261:H261"/>
    <mergeCell ref="D262:H262"/>
    <mergeCell ref="D263:H263"/>
    <mergeCell ref="D264:H264"/>
    <mergeCell ref="D265:H265"/>
    <mergeCell ref="D266:H266"/>
    <mergeCell ref="D267:H267"/>
    <mergeCell ref="D268:H268"/>
    <mergeCell ref="D269:H269"/>
    <mergeCell ref="D270:H270"/>
    <mergeCell ref="D271:H271"/>
    <mergeCell ref="D272:H272"/>
    <mergeCell ref="D273:H273"/>
    <mergeCell ref="D274:H274"/>
    <mergeCell ref="D275:H275"/>
    <mergeCell ref="D276:H276"/>
    <mergeCell ref="D277:H277"/>
    <mergeCell ref="D278:H278"/>
    <mergeCell ref="D279:H279"/>
    <mergeCell ref="D280:H280"/>
    <mergeCell ref="D281:H281"/>
    <mergeCell ref="D282:H282"/>
    <mergeCell ref="D283:H283"/>
    <mergeCell ref="D284:H284"/>
    <mergeCell ref="D285:H285"/>
    <mergeCell ref="D286:H286"/>
    <mergeCell ref="D287:H287"/>
    <mergeCell ref="D288:H288"/>
    <mergeCell ref="D289:H289"/>
    <mergeCell ref="D290:H290"/>
    <mergeCell ref="D291:H291"/>
    <mergeCell ref="D292:H292"/>
    <mergeCell ref="D293:H293"/>
    <mergeCell ref="D294:H294"/>
    <mergeCell ref="D295:H295"/>
    <mergeCell ref="D296:H296"/>
    <mergeCell ref="D297:H297"/>
    <mergeCell ref="D298:H298"/>
    <mergeCell ref="D299:H299"/>
    <mergeCell ref="D300:H300"/>
    <mergeCell ref="D301:H301"/>
    <mergeCell ref="D302:H302"/>
    <mergeCell ref="D303:H303"/>
    <mergeCell ref="D304:H304"/>
    <mergeCell ref="D305:H305"/>
    <mergeCell ref="D306:H306"/>
    <mergeCell ref="D307:H307"/>
    <mergeCell ref="D308:H308"/>
    <mergeCell ref="D309:H309"/>
    <mergeCell ref="D310:H310"/>
    <mergeCell ref="D311:H311"/>
    <mergeCell ref="D312:H312"/>
    <mergeCell ref="D313:H313"/>
    <mergeCell ref="D314:H314"/>
    <mergeCell ref="D315:H315"/>
    <mergeCell ref="D316:H316"/>
    <mergeCell ref="D317:H317"/>
    <mergeCell ref="D318:H318"/>
    <mergeCell ref="D319:H319"/>
    <mergeCell ref="D320:H320"/>
    <mergeCell ref="D321:H321"/>
    <mergeCell ref="D322:H322"/>
    <mergeCell ref="D323:H323"/>
    <mergeCell ref="D324:H324"/>
    <mergeCell ref="D325:H325"/>
    <mergeCell ref="D326:H326"/>
    <mergeCell ref="D327:H327"/>
    <mergeCell ref="D328:H328"/>
    <mergeCell ref="D329:H329"/>
    <mergeCell ref="D330:H330"/>
    <mergeCell ref="D331:H331"/>
    <mergeCell ref="D332:H332"/>
    <mergeCell ref="D333:H333"/>
    <mergeCell ref="D334:H334"/>
    <mergeCell ref="D335:H335"/>
    <mergeCell ref="D336:H336"/>
    <mergeCell ref="D337:H337"/>
    <mergeCell ref="D338:H338"/>
    <mergeCell ref="D339:H339"/>
    <mergeCell ref="D340:H340"/>
    <mergeCell ref="D341:H341"/>
    <mergeCell ref="D342:H342"/>
    <mergeCell ref="D343:H343"/>
    <mergeCell ref="D344:H344"/>
    <mergeCell ref="D345:H345"/>
    <mergeCell ref="D346:H346"/>
    <mergeCell ref="D347:H347"/>
    <mergeCell ref="D348:H348"/>
    <mergeCell ref="D349:H349"/>
    <mergeCell ref="D350:H350"/>
    <mergeCell ref="D351:H351"/>
    <mergeCell ref="D352:H352"/>
    <mergeCell ref="D353:H353"/>
    <mergeCell ref="D354:H354"/>
    <mergeCell ref="D355:H355"/>
    <mergeCell ref="D356:H356"/>
    <mergeCell ref="D357:H357"/>
    <mergeCell ref="D358:H358"/>
    <mergeCell ref="D359:H359"/>
    <mergeCell ref="D360:H360"/>
    <mergeCell ref="D361:H361"/>
    <mergeCell ref="D362:H362"/>
    <mergeCell ref="D363:H363"/>
    <mergeCell ref="D364:H364"/>
    <mergeCell ref="D365:H365"/>
    <mergeCell ref="D366:H366"/>
    <mergeCell ref="D367:H367"/>
    <mergeCell ref="D368:H368"/>
    <mergeCell ref="D369:H369"/>
    <mergeCell ref="D370:H370"/>
    <mergeCell ref="D371:H371"/>
    <mergeCell ref="D372:H372"/>
    <mergeCell ref="D373:H373"/>
    <mergeCell ref="D374:H374"/>
    <mergeCell ref="D375:H375"/>
    <mergeCell ref="D376:H376"/>
    <mergeCell ref="D377:H377"/>
    <mergeCell ref="D378:H378"/>
    <mergeCell ref="D379:H379"/>
    <mergeCell ref="D380:H380"/>
    <mergeCell ref="D381:H381"/>
    <mergeCell ref="D382:H382"/>
    <mergeCell ref="D383:H383"/>
    <mergeCell ref="D384:H384"/>
    <mergeCell ref="D385:H385"/>
    <mergeCell ref="D386:H386"/>
    <mergeCell ref="D387:H387"/>
    <mergeCell ref="D388:H388"/>
    <mergeCell ref="D389:H389"/>
    <mergeCell ref="D390:H390"/>
    <mergeCell ref="D391:H391"/>
    <mergeCell ref="D392:H392"/>
    <mergeCell ref="D393:H393"/>
    <mergeCell ref="D394:H394"/>
    <mergeCell ref="D395:H395"/>
    <mergeCell ref="D396:H396"/>
    <mergeCell ref="D397:H397"/>
    <mergeCell ref="D398:H398"/>
    <mergeCell ref="D399:H399"/>
    <mergeCell ref="D400:H400"/>
    <mergeCell ref="D401:H401"/>
    <mergeCell ref="D402:H402"/>
    <mergeCell ref="D403:H403"/>
    <mergeCell ref="D404:H404"/>
    <mergeCell ref="D405:H405"/>
    <mergeCell ref="D406:H406"/>
    <mergeCell ref="D407:H407"/>
    <mergeCell ref="D408:H408"/>
    <mergeCell ref="D409:H409"/>
    <mergeCell ref="D410:H410"/>
    <mergeCell ref="D411:H411"/>
    <mergeCell ref="D412:H412"/>
    <mergeCell ref="D413:H413"/>
    <mergeCell ref="D414:H414"/>
    <mergeCell ref="D415:H415"/>
    <mergeCell ref="D416:H416"/>
    <mergeCell ref="D417:H417"/>
    <mergeCell ref="D418:H418"/>
    <mergeCell ref="D419:H419"/>
    <mergeCell ref="D420:H420"/>
    <mergeCell ref="D421:H421"/>
    <mergeCell ref="D422:H422"/>
    <mergeCell ref="D423:H423"/>
    <mergeCell ref="D424:H424"/>
    <mergeCell ref="D425:H425"/>
    <mergeCell ref="D426:H426"/>
    <mergeCell ref="D427:H427"/>
    <mergeCell ref="D428:H428"/>
    <mergeCell ref="D429:H429"/>
    <mergeCell ref="D430:H430"/>
    <mergeCell ref="D431:H431"/>
    <mergeCell ref="D432:H432"/>
    <mergeCell ref="D433:H433"/>
    <mergeCell ref="D434:H434"/>
    <mergeCell ref="D435:H435"/>
    <mergeCell ref="D436:H436"/>
    <mergeCell ref="D437:H437"/>
    <mergeCell ref="D438:H438"/>
    <mergeCell ref="D439:H439"/>
    <mergeCell ref="D440:H440"/>
    <mergeCell ref="D441:H441"/>
    <mergeCell ref="D442:H442"/>
    <mergeCell ref="D443:H443"/>
    <mergeCell ref="D444:H444"/>
    <mergeCell ref="D445:H445"/>
    <mergeCell ref="D446:H446"/>
    <mergeCell ref="D447:H447"/>
    <mergeCell ref="D448:H448"/>
    <mergeCell ref="D449:H449"/>
    <mergeCell ref="D450:H450"/>
    <mergeCell ref="D451:H451"/>
    <mergeCell ref="D452:H452"/>
    <mergeCell ref="D453:H453"/>
    <mergeCell ref="D454:H454"/>
    <mergeCell ref="D455:H455"/>
    <mergeCell ref="D456:H456"/>
    <mergeCell ref="D457:H457"/>
    <mergeCell ref="D458:H458"/>
    <mergeCell ref="D459:H459"/>
    <mergeCell ref="D460:H460"/>
    <mergeCell ref="D461:H461"/>
    <mergeCell ref="D462:H462"/>
    <mergeCell ref="D463:H463"/>
    <mergeCell ref="D464:H464"/>
    <mergeCell ref="D465:H465"/>
    <mergeCell ref="D466:H466"/>
    <mergeCell ref="D467:H467"/>
    <mergeCell ref="D468:H468"/>
    <mergeCell ref="D469:H469"/>
    <mergeCell ref="D470:H470"/>
    <mergeCell ref="D471:H471"/>
    <mergeCell ref="D472:H472"/>
    <mergeCell ref="D473:H473"/>
    <mergeCell ref="D474:H474"/>
    <mergeCell ref="D475:H475"/>
    <mergeCell ref="D476:H476"/>
    <mergeCell ref="D477:H477"/>
    <mergeCell ref="D478:H478"/>
    <mergeCell ref="D479:H479"/>
    <mergeCell ref="D480:H480"/>
    <mergeCell ref="D481:H481"/>
    <mergeCell ref="D482:H482"/>
    <mergeCell ref="D483:H483"/>
    <mergeCell ref="D484:H484"/>
    <mergeCell ref="D485:H485"/>
    <mergeCell ref="D486:H486"/>
    <mergeCell ref="D487:H487"/>
    <mergeCell ref="D488:H488"/>
    <mergeCell ref="D489:H489"/>
    <mergeCell ref="D490:H490"/>
    <mergeCell ref="D491:H491"/>
    <mergeCell ref="D492:H492"/>
    <mergeCell ref="D493:H493"/>
    <mergeCell ref="D494:H494"/>
    <mergeCell ref="D495:H495"/>
    <mergeCell ref="D496:H496"/>
    <mergeCell ref="D497:H497"/>
    <mergeCell ref="D498:H498"/>
    <mergeCell ref="D499:H499"/>
    <mergeCell ref="D500:H500"/>
    <mergeCell ref="D501:H501"/>
    <mergeCell ref="D502:H502"/>
    <mergeCell ref="D503:H503"/>
    <mergeCell ref="D504:H504"/>
    <mergeCell ref="D505:H505"/>
    <mergeCell ref="D506:H506"/>
    <mergeCell ref="D507:H507"/>
    <mergeCell ref="D508:H508"/>
    <mergeCell ref="D509:H509"/>
    <mergeCell ref="D510:H510"/>
    <mergeCell ref="D511:H511"/>
    <mergeCell ref="D512:H512"/>
    <mergeCell ref="D513:H513"/>
    <mergeCell ref="D514:H514"/>
    <mergeCell ref="D515:H515"/>
    <mergeCell ref="D516:H516"/>
    <mergeCell ref="D517:H517"/>
    <mergeCell ref="D518:H518"/>
    <mergeCell ref="D519:H519"/>
    <mergeCell ref="D520:H520"/>
    <mergeCell ref="D521:H521"/>
    <mergeCell ref="D522:H522"/>
    <mergeCell ref="D523:H523"/>
    <mergeCell ref="D524:H524"/>
    <mergeCell ref="D525:H525"/>
    <mergeCell ref="D526:H526"/>
    <mergeCell ref="D527:H527"/>
    <mergeCell ref="D528:H528"/>
    <mergeCell ref="D529:H529"/>
    <mergeCell ref="D530:H530"/>
    <mergeCell ref="D531:H531"/>
    <mergeCell ref="D532:H532"/>
    <mergeCell ref="D533:H533"/>
    <mergeCell ref="D534:H534"/>
    <mergeCell ref="D535:H535"/>
    <mergeCell ref="D536:H536"/>
    <mergeCell ref="D537:H537"/>
    <mergeCell ref="D538:H538"/>
    <mergeCell ref="D539:H539"/>
    <mergeCell ref="D540:H540"/>
    <mergeCell ref="D541:H541"/>
    <mergeCell ref="D542:H542"/>
    <mergeCell ref="D543:H543"/>
    <mergeCell ref="D544:H544"/>
    <mergeCell ref="D545:H545"/>
    <mergeCell ref="D546:H546"/>
    <mergeCell ref="D547:H547"/>
    <mergeCell ref="D548:H548"/>
    <mergeCell ref="D549:H549"/>
    <mergeCell ref="D550:H550"/>
    <mergeCell ref="D551:H551"/>
    <mergeCell ref="D552:H552"/>
    <mergeCell ref="D553:H553"/>
    <mergeCell ref="D554:H554"/>
    <mergeCell ref="D555:H555"/>
    <mergeCell ref="D556:H556"/>
    <mergeCell ref="D557:H557"/>
    <mergeCell ref="D558:H558"/>
    <mergeCell ref="D559:H559"/>
    <mergeCell ref="D560:H560"/>
    <mergeCell ref="D561:H561"/>
    <mergeCell ref="D562:H562"/>
    <mergeCell ref="D563:H563"/>
    <mergeCell ref="D564:H564"/>
    <mergeCell ref="D565:H565"/>
    <mergeCell ref="D566:H566"/>
    <mergeCell ref="D567:H567"/>
    <mergeCell ref="D568:H568"/>
    <mergeCell ref="D569:H569"/>
    <mergeCell ref="D570:H570"/>
    <mergeCell ref="D571:H571"/>
    <mergeCell ref="D572:H572"/>
    <mergeCell ref="D573:H573"/>
    <mergeCell ref="D574:H574"/>
    <mergeCell ref="D575:H575"/>
    <mergeCell ref="D576:H576"/>
    <mergeCell ref="D577:H577"/>
    <mergeCell ref="D578:H578"/>
    <mergeCell ref="D579:H579"/>
    <mergeCell ref="D580:H580"/>
    <mergeCell ref="D581:H581"/>
    <mergeCell ref="D582:H582"/>
    <mergeCell ref="D583:H583"/>
    <mergeCell ref="D584:H584"/>
    <mergeCell ref="D585:H585"/>
    <mergeCell ref="D586:H586"/>
    <mergeCell ref="D587:H587"/>
    <mergeCell ref="D588:H588"/>
    <mergeCell ref="D589:H589"/>
    <mergeCell ref="D590:H590"/>
    <mergeCell ref="D591:H591"/>
    <mergeCell ref="D592:H592"/>
    <mergeCell ref="D593:H593"/>
    <mergeCell ref="D594:H594"/>
    <mergeCell ref="D595:H595"/>
    <mergeCell ref="D596:H596"/>
    <mergeCell ref="D597:H597"/>
    <mergeCell ref="D598:H598"/>
    <mergeCell ref="D599:H599"/>
    <mergeCell ref="D600:H600"/>
    <mergeCell ref="D601:H601"/>
    <mergeCell ref="D602:H602"/>
    <mergeCell ref="D603:H603"/>
    <mergeCell ref="D604:H604"/>
    <mergeCell ref="D605:H605"/>
    <mergeCell ref="D606:H606"/>
    <mergeCell ref="D607:H607"/>
    <mergeCell ref="D608:H608"/>
    <mergeCell ref="D609:H609"/>
    <mergeCell ref="D610:H610"/>
    <mergeCell ref="D611:H611"/>
    <mergeCell ref="D612:H612"/>
    <mergeCell ref="D613:H613"/>
    <mergeCell ref="D614:H614"/>
    <mergeCell ref="D615:H615"/>
    <mergeCell ref="D616:H616"/>
    <mergeCell ref="D617:H617"/>
    <mergeCell ref="D618:H618"/>
    <mergeCell ref="D619:H619"/>
    <mergeCell ref="D620:H620"/>
    <mergeCell ref="D621:H621"/>
    <mergeCell ref="D622:H622"/>
    <mergeCell ref="D623:H623"/>
    <mergeCell ref="D624:H624"/>
    <mergeCell ref="D625:H625"/>
    <mergeCell ref="D626:H626"/>
    <mergeCell ref="D627:H627"/>
    <mergeCell ref="D628:H628"/>
    <mergeCell ref="D629:H629"/>
    <mergeCell ref="D630:H630"/>
    <mergeCell ref="D631:H631"/>
    <mergeCell ref="D632:H632"/>
    <mergeCell ref="D633:H633"/>
    <mergeCell ref="D634:H634"/>
    <mergeCell ref="D635:H635"/>
    <mergeCell ref="D636:H636"/>
    <mergeCell ref="D637:H637"/>
    <mergeCell ref="D638:H638"/>
    <mergeCell ref="D639:H639"/>
    <mergeCell ref="D640:H640"/>
    <mergeCell ref="D641:H641"/>
    <mergeCell ref="D642:H642"/>
    <mergeCell ref="D643:H643"/>
    <mergeCell ref="D644:H644"/>
    <mergeCell ref="D645:H645"/>
    <mergeCell ref="D646:H646"/>
    <mergeCell ref="D647:H647"/>
    <mergeCell ref="D648:H648"/>
    <mergeCell ref="D649:H649"/>
    <mergeCell ref="D650:H650"/>
    <mergeCell ref="D651:H651"/>
    <mergeCell ref="D652:H652"/>
    <mergeCell ref="D653:H653"/>
    <mergeCell ref="D654:H654"/>
    <mergeCell ref="D655:H655"/>
    <mergeCell ref="D656:H656"/>
    <mergeCell ref="D657:H657"/>
    <mergeCell ref="D658:H658"/>
    <mergeCell ref="D659:H659"/>
    <mergeCell ref="D660:H660"/>
    <mergeCell ref="D661:H661"/>
    <mergeCell ref="D662:H662"/>
    <mergeCell ref="D663:H663"/>
    <mergeCell ref="D664:H664"/>
    <mergeCell ref="D665:H665"/>
    <mergeCell ref="D666:H666"/>
    <mergeCell ref="D667:H667"/>
    <mergeCell ref="D668:H668"/>
    <mergeCell ref="D669:H669"/>
    <mergeCell ref="D670:H670"/>
    <mergeCell ref="D671:H671"/>
    <mergeCell ref="D672:H672"/>
    <mergeCell ref="D673:H673"/>
    <mergeCell ref="D674:H674"/>
    <mergeCell ref="D675:H675"/>
    <mergeCell ref="D676:H676"/>
    <mergeCell ref="D677:H677"/>
    <mergeCell ref="D678:H678"/>
    <mergeCell ref="D679:H679"/>
    <mergeCell ref="D680:H680"/>
    <mergeCell ref="D681:H681"/>
    <mergeCell ref="D682:H682"/>
    <mergeCell ref="D683:H683"/>
    <mergeCell ref="D684:H684"/>
    <mergeCell ref="D685:H685"/>
    <mergeCell ref="D686:H686"/>
    <mergeCell ref="D687:H687"/>
    <mergeCell ref="D688:H688"/>
    <mergeCell ref="D689:H689"/>
    <mergeCell ref="D690:H690"/>
    <mergeCell ref="D691:H691"/>
    <mergeCell ref="D692:H692"/>
    <mergeCell ref="D693:H693"/>
    <mergeCell ref="D694:H694"/>
    <mergeCell ref="D695:H695"/>
    <mergeCell ref="D696:H696"/>
    <mergeCell ref="D697:H697"/>
    <mergeCell ref="D698:H698"/>
    <mergeCell ref="D699:H699"/>
    <mergeCell ref="D700:H700"/>
    <mergeCell ref="D701:H701"/>
    <mergeCell ref="D702:H702"/>
    <mergeCell ref="D703:H703"/>
    <mergeCell ref="D704:H704"/>
    <mergeCell ref="D705:H705"/>
    <mergeCell ref="D706:H706"/>
    <mergeCell ref="D707:H707"/>
    <mergeCell ref="D708:H708"/>
    <mergeCell ref="D709:H709"/>
    <mergeCell ref="D710:H710"/>
    <mergeCell ref="D711:H711"/>
    <mergeCell ref="D712:H712"/>
    <mergeCell ref="D713:H713"/>
    <mergeCell ref="D714:H714"/>
    <mergeCell ref="D715:H715"/>
    <mergeCell ref="D716:H716"/>
    <mergeCell ref="D717:H717"/>
    <mergeCell ref="D718:H718"/>
    <mergeCell ref="D719:H719"/>
    <mergeCell ref="D720:H720"/>
    <mergeCell ref="D721:H721"/>
    <mergeCell ref="D722:H722"/>
    <mergeCell ref="D723:H723"/>
    <mergeCell ref="D724:H724"/>
    <mergeCell ref="D725:H725"/>
    <mergeCell ref="D726:H726"/>
    <mergeCell ref="D727:H727"/>
    <mergeCell ref="D728:H728"/>
    <mergeCell ref="D729:H729"/>
    <mergeCell ref="D730:H730"/>
    <mergeCell ref="D731:H731"/>
    <mergeCell ref="D732:H732"/>
    <mergeCell ref="D733:H733"/>
    <mergeCell ref="D734:H734"/>
    <mergeCell ref="D735:H735"/>
    <mergeCell ref="D736:H736"/>
    <mergeCell ref="D737:H737"/>
    <mergeCell ref="D738:H738"/>
    <mergeCell ref="D739:H739"/>
    <mergeCell ref="D740:H740"/>
    <mergeCell ref="D741:H741"/>
    <mergeCell ref="D742:H742"/>
    <mergeCell ref="D743:H743"/>
    <mergeCell ref="D744:H744"/>
    <mergeCell ref="D745:H745"/>
    <mergeCell ref="D746:H746"/>
    <mergeCell ref="D747:H747"/>
    <mergeCell ref="D748:H748"/>
    <mergeCell ref="D749:H749"/>
    <mergeCell ref="D750:H750"/>
    <mergeCell ref="D751:H751"/>
    <mergeCell ref="D752:H752"/>
    <mergeCell ref="D753:H753"/>
    <mergeCell ref="D754:H754"/>
    <mergeCell ref="D755:H755"/>
    <mergeCell ref="D756:H756"/>
    <mergeCell ref="D757:H757"/>
    <mergeCell ref="D758:H758"/>
    <mergeCell ref="D759:H759"/>
    <mergeCell ref="D760:H760"/>
    <mergeCell ref="D761:H761"/>
    <mergeCell ref="D762:H762"/>
    <mergeCell ref="D763:H763"/>
    <mergeCell ref="D764:H764"/>
    <mergeCell ref="D765:H765"/>
    <mergeCell ref="D766:H766"/>
    <mergeCell ref="D767:H767"/>
    <mergeCell ref="D768:H768"/>
    <mergeCell ref="D769:H769"/>
    <mergeCell ref="D770:H770"/>
    <mergeCell ref="D771:H771"/>
    <mergeCell ref="D772:H772"/>
    <mergeCell ref="D773:H773"/>
    <mergeCell ref="D774:H774"/>
    <mergeCell ref="D775:H775"/>
    <mergeCell ref="D776:H776"/>
    <mergeCell ref="D777:H777"/>
    <mergeCell ref="D778:H778"/>
    <mergeCell ref="D779:H779"/>
    <mergeCell ref="D780:H780"/>
    <mergeCell ref="D781:H781"/>
    <mergeCell ref="D782:H782"/>
    <mergeCell ref="D783:H783"/>
    <mergeCell ref="D784:H784"/>
    <mergeCell ref="D785:H785"/>
    <mergeCell ref="D786:H786"/>
    <mergeCell ref="D787:H787"/>
    <mergeCell ref="D788:H788"/>
    <mergeCell ref="D789:H789"/>
    <mergeCell ref="D790:H790"/>
    <mergeCell ref="D791:H791"/>
    <mergeCell ref="D792:H792"/>
    <mergeCell ref="D793:H793"/>
    <mergeCell ref="D794:H794"/>
    <mergeCell ref="D795:H795"/>
    <mergeCell ref="D796:H796"/>
    <mergeCell ref="D797:H797"/>
    <mergeCell ref="D798:H798"/>
    <mergeCell ref="D799:H799"/>
    <mergeCell ref="D800:H800"/>
    <mergeCell ref="D801:H801"/>
    <mergeCell ref="D802:H802"/>
    <mergeCell ref="D803:H803"/>
    <mergeCell ref="D804:H804"/>
    <mergeCell ref="D805:H805"/>
    <mergeCell ref="D806:H806"/>
    <mergeCell ref="D807:H807"/>
    <mergeCell ref="D808:H808"/>
    <mergeCell ref="D809:H809"/>
    <mergeCell ref="D810:H810"/>
    <mergeCell ref="D811:H811"/>
    <mergeCell ref="D812:H812"/>
    <mergeCell ref="D813:H813"/>
    <mergeCell ref="D814:H814"/>
    <mergeCell ref="D815:H815"/>
    <mergeCell ref="D816:H816"/>
    <mergeCell ref="D817:H817"/>
    <mergeCell ref="D818:H818"/>
    <mergeCell ref="D819:H819"/>
    <mergeCell ref="D820:H820"/>
    <mergeCell ref="D821:H821"/>
    <mergeCell ref="D822:H822"/>
    <mergeCell ref="D823:H823"/>
    <mergeCell ref="D824:H824"/>
    <mergeCell ref="D825:H825"/>
    <mergeCell ref="D826:H826"/>
    <mergeCell ref="D827:H827"/>
    <mergeCell ref="D828:H828"/>
    <mergeCell ref="D829:H829"/>
    <mergeCell ref="D830:H830"/>
    <mergeCell ref="D831:H831"/>
    <mergeCell ref="D832:H832"/>
    <mergeCell ref="D833:H833"/>
    <mergeCell ref="D834:H834"/>
    <mergeCell ref="D835:H835"/>
    <mergeCell ref="D836:H836"/>
    <mergeCell ref="D837:H837"/>
    <mergeCell ref="D838:H838"/>
    <mergeCell ref="D839:H839"/>
    <mergeCell ref="D840:H840"/>
    <mergeCell ref="D841:H841"/>
    <mergeCell ref="D842:H842"/>
    <mergeCell ref="D843:H843"/>
    <mergeCell ref="D844:H844"/>
    <mergeCell ref="D845:H845"/>
    <mergeCell ref="D846:H846"/>
    <mergeCell ref="D847:H847"/>
    <mergeCell ref="D848:H848"/>
    <mergeCell ref="D849:H849"/>
    <mergeCell ref="D850:H850"/>
    <mergeCell ref="D851:H851"/>
    <mergeCell ref="D852:H852"/>
    <mergeCell ref="D853:H853"/>
    <mergeCell ref="D854:H854"/>
    <mergeCell ref="D855:H855"/>
    <mergeCell ref="D856:H856"/>
    <mergeCell ref="D857:H857"/>
    <mergeCell ref="D858:H858"/>
    <mergeCell ref="D859:H859"/>
    <mergeCell ref="D860:H860"/>
    <mergeCell ref="D861:H861"/>
    <mergeCell ref="D862:H862"/>
    <mergeCell ref="D863:H863"/>
    <mergeCell ref="D864:H864"/>
    <mergeCell ref="D865:H865"/>
    <mergeCell ref="D866:H866"/>
    <mergeCell ref="D871:H871"/>
    <mergeCell ref="D872:H872"/>
    <mergeCell ref="D867:H867"/>
    <mergeCell ref="D868:H868"/>
    <mergeCell ref="D869:H869"/>
    <mergeCell ref="D870:H870"/>
  </mergeCells>
  <printOptions/>
  <pageMargins left="0.75" right="0.75" top="1" bottom="1" header="0.5" footer="0.5"/>
  <pageSetup horizontalDpi="600" verticalDpi="600" orientation="portrait" r:id="rId2"/>
  <ignoredErrors>
    <ignoredError sqref="J3 J6" unlockedFormula="1"/>
  </ignoredErrors>
  <drawing r:id="rId1"/>
</worksheet>
</file>

<file path=xl/worksheets/sheet6.xml><?xml version="1.0" encoding="utf-8"?>
<worksheet xmlns="http://schemas.openxmlformats.org/spreadsheetml/2006/main" xmlns:r="http://schemas.openxmlformats.org/officeDocument/2006/relationships">
  <sheetPr codeName="Sheet6">
    <tabColor indexed="61"/>
  </sheetPr>
  <dimension ref="A1:L25"/>
  <sheetViews>
    <sheetView view="pageBreakPreview" zoomScale="85" zoomScaleSheetLayoutView="85" workbookViewId="0" topLeftCell="A1">
      <selection activeCell="C4" sqref="C4:I7"/>
    </sheetView>
  </sheetViews>
  <sheetFormatPr defaultColWidth="9.140625" defaultRowHeight="12.75"/>
  <cols>
    <col min="1" max="1" width="12.140625" style="0" customWidth="1"/>
    <col min="2" max="2" width="11.28125" style="0" customWidth="1"/>
    <col min="3" max="3" width="52.140625" style="0" customWidth="1"/>
    <col min="4" max="8" width="3.57421875" style="0" customWidth="1"/>
    <col min="9" max="9" width="12.00390625" style="0" customWidth="1"/>
    <col min="10" max="10" width="52.8515625" style="85" customWidth="1"/>
  </cols>
  <sheetData>
    <row r="1" spans="1:10" ht="90.75" customHeight="1" thickBot="1">
      <c r="A1" s="164" t="s">
        <v>770</v>
      </c>
      <c r="B1" s="165"/>
      <c r="C1" s="165"/>
      <c r="D1" s="165"/>
      <c r="E1" s="165"/>
      <c r="F1" s="165"/>
      <c r="G1" s="165"/>
      <c r="H1" s="165"/>
      <c r="I1" s="165"/>
      <c r="J1"/>
    </row>
    <row r="2" spans="1:12" ht="26.25" customHeight="1">
      <c r="A2" s="105"/>
      <c r="B2" s="109"/>
      <c r="C2" s="199" t="s">
        <v>1578</v>
      </c>
      <c r="D2" s="209"/>
      <c r="E2" s="209"/>
      <c r="F2" s="209"/>
      <c r="G2" s="209"/>
      <c r="H2" s="209"/>
      <c r="I2" s="210"/>
      <c r="J2" s="111" t="s">
        <v>942</v>
      </c>
      <c r="L2" s="80"/>
    </row>
    <row r="3" spans="1:12" ht="20.25" customHeight="1">
      <c r="A3" s="105"/>
      <c r="B3" s="109"/>
      <c r="C3" s="200" t="s">
        <v>1136</v>
      </c>
      <c r="D3" s="211"/>
      <c r="E3" s="211"/>
      <c r="F3" s="211"/>
      <c r="G3" s="211"/>
      <c r="H3" s="211"/>
      <c r="I3" s="212"/>
      <c r="J3" s="207">
        <f>CDR!K3</f>
        <v>0</v>
      </c>
      <c r="L3" s="78"/>
    </row>
    <row r="4" spans="1:12" ht="20.25" customHeight="1" thickBot="1">
      <c r="A4" s="105"/>
      <c r="B4" s="109"/>
      <c r="C4" s="213"/>
      <c r="D4" s="214"/>
      <c r="E4" s="214"/>
      <c r="F4" s="214"/>
      <c r="G4" s="214"/>
      <c r="H4" s="214"/>
      <c r="I4" s="215"/>
      <c r="J4" s="208"/>
      <c r="L4" s="78"/>
    </row>
    <row r="5" spans="1:12" ht="20.25" customHeight="1">
      <c r="A5" s="105"/>
      <c r="B5" s="109"/>
      <c r="C5" s="214"/>
      <c r="D5" s="214"/>
      <c r="E5" s="214"/>
      <c r="F5" s="214"/>
      <c r="G5" s="214"/>
      <c r="H5" s="214"/>
      <c r="I5" s="215"/>
      <c r="J5" s="112" t="s">
        <v>943</v>
      </c>
      <c r="L5" s="80"/>
    </row>
    <row r="6" spans="1:12" ht="20.25" customHeight="1">
      <c r="A6" s="105"/>
      <c r="B6" s="109"/>
      <c r="C6" s="214"/>
      <c r="D6" s="214"/>
      <c r="E6" s="214"/>
      <c r="F6" s="214"/>
      <c r="G6" s="214"/>
      <c r="H6" s="214"/>
      <c r="I6" s="215"/>
      <c r="J6" s="207">
        <f>CDR!K6</f>
        <v>0</v>
      </c>
      <c r="L6" s="78"/>
    </row>
    <row r="7" spans="1:12" ht="20.25" customHeight="1" thickBot="1">
      <c r="A7" s="105"/>
      <c r="B7" s="115"/>
      <c r="C7" s="216"/>
      <c r="D7" s="216"/>
      <c r="E7" s="216"/>
      <c r="F7" s="216"/>
      <c r="G7" s="216"/>
      <c r="H7" s="216"/>
      <c r="I7" s="217"/>
      <c r="J7" s="208"/>
      <c r="L7" s="78"/>
    </row>
    <row r="8" spans="1:10" s="9" customFormat="1" ht="15" customHeight="1">
      <c r="A8" s="113"/>
      <c r="B8" s="114"/>
      <c r="C8" s="107"/>
      <c r="D8" s="180" t="s">
        <v>1274</v>
      </c>
      <c r="E8" s="181"/>
      <c r="F8" s="181"/>
      <c r="G8" s="181"/>
      <c r="H8" s="181"/>
      <c r="I8" s="45"/>
      <c r="J8" s="103"/>
    </row>
    <row r="9" spans="1:10" s="9" customFormat="1" ht="12.75" customHeight="1">
      <c r="A9" s="106"/>
      <c r="B9" s="110"/>
      <c r="C9" s="108"/>
      <c r="D9" s="97"/>
      <c r="E9" s="7"/>
      <c r="F9" s="7"/>
      <c r="G9" s="7"/>
      <c r="H9" s="98"/>
      <c r="I9" s="100" t="s">
        <v>1343</v>
      </c>
      <c r="J9" s="104"/>
    </row>
    <row r="10" spans="1:10" ht="18.75" customHeight="1" thickBot="1">
      <c r="A10" s="94" t="s">
        <v>555</v>
      </c>
      <c r="B10" s="34" t="s">
        <v>1408</v>
      </c>
      <c r="C10" s="32" t="s">
        <v>1626</v>
      </c>
      <c r="D10" s="14" t="s">
        <v>1621</v>
      </c>
      <c r="E10" s="53" t="s">
        <v>1622</v>
      </c>
      <c r="F10" s="54" t="s">
        <v>1623</v>
      </c>
      <c r="G10" s="55" t="s">
        <v>1624</v>
      </c>
      <c r="H10" s="56" t="s">
        <v>1625</v>
      </c>
      <c r="I10" s="40" t="s">
        <v>1620</v>
      </c>
      <c r="J10" s="84" t="s">
        <v>1342</v>
      </c>
    </row>
    <row r="11" spans="1:10" ht="64.5" collapsed="1" thickBot="1">
      <c r="A11" s="86">
        <f>CDR!A16</f>
        <v>0</v>
      </c>
      <c r="B11" s="35" t="str">
        <f>CDR!B16</f>
        <v>training, RAM, hardware, T&amp;E, software, HSI, logistics, risk, technology, programmatic</v>
      </c>
      <c r="C11" s="46" t="s">
        <v>704</v>
      </c>
      <c r="D11" s="57">
        <f>CDR!D16</f>
        <v>0</v>
      </c>
      <c r="E11" s="58">
        <f>CDR!E16</f>
        <v>1</v>
      </c>
      <c r="F11" s="59">
        <f>CDR!F16</f>
        <v>0</v>
      </c>
      <c r="G11" s="60">
        <f>CDR!G16</f>
        <v>0</v>
      </c>
      <c r="H11" s="61">
        <f>CDR!H16</f>
        <v>0</v>
      </c>
      <c r="I11" s="48">
        <v>1</v>
      </c>
      <c r="J11" s="101">
        <f>CDR!K16</f>
        <v>0</v>
      </c>
    </row>
    <row r="12" spans="1:10" ht="64.5" thickBot="1">
      <c r="A12" s="86">
        <f>CDR!A33</f>
        <v>0</v>
      </c>
      <c r="B12" s="35" t="str">
        <f>CDR!B33</f>
        <v>T&amp;E, RAM,  training, software, HSI, logistics, PQM, technology, risk, programmatic, interoperability</v>
      </c>
      <c r="C12" s="46" t="s">
        <v>2047</v>
      </c>
      <c r="D12" s="57">
        <f>CDR!D33</f>
        <v>0</v>
      </c>
      <c r="E12" s="58">
        <f>CDR!E33</f>
        <v>0</v>
      </c>
      <c r="F12" s="59">
        <f>CDR!F33</f>
        <v>0</v>
      </c>
      <c r="G12" s="60">
        <f>CDR!G33</f>
        <v>0</v>
      </c>
      <c r="H12" s="61">
        <f>CDR!H33</f>
        <v>0</v>
      </c>
      <c r="I12" s="48">
        <v>2</v>
      </c>
      <c r="J12" s="101">
        <f>CDR!K33</f>
        <v>0</v>
      </c>
    </row>
    <row r="13" spans="1:10" ht="51.75" collapsed="1" thickBot="1">
      <c r="A13" s="86">
        <f>CDR!A76</f>
        <v>0</v>
      </c>
      <c r="B13" s="35" t="str">
        <f>CDR!B76</f>
        <v>hardware, software, T&amp;E, logistics, risk, programmatic, interoperability</v>
      </c>
      <c r="C13" s="46" t="s">
        <v>2049</v>
      </c>
      <c r="D13" s="57">
        <f>CDR!D76</f>
        <v>0</v>
      </c>
      <c r="E13" s="58">
        <f>CDR!E76</f>
        <v>0</v>
      </c>
      <c r="F13" s="59">
        <f>CDR!F76</f>
        <v>0</v>
      </c>
      <c r="G13" s="62">
        <f>CDR!G76</f>
        <v>0</v>
      </c>
      <c r="H13" s="61">
        <f>CDR!H76</f>
        <v>0</v>
      </c>
      <c r="I13" s="49">
        <v>3</v>
      </c>
      <c r="J13" s="101">
        <f>CDR!K76</f>
        <v>0</v>
      </c>
    </row>
    <row r="14" spans="1:10" ht="64.5" collapsed="1" thickBot="1">
      <c r="A14" s="86">
        <f>CDR!A101</f>
        <v>0</v>
      </c>
      <c r="B14" s="35" t="str">
        <f>CDR!B101</f>
        <v>HSI, PQM, hardware, RAM, software, EVM, logistics, T&amp;E, technology, risk, programmatic, interoperability</v>
      </c>
      <c r="C14" s="46" t="s">
        <v>1111</v>
      </c>
      <c r="D14" s="57">
        <f>CDR!D101</f>
        <v>0</v>
      </c>
      <c r="E14" s="58">
        <f>CDR!E101</f>
        <v>0</v>
      </c>
      <c r="F14" s="59">
        <f>CDR!F101</f>
        <v>0</v>
      </c>
      <c r="G14" s="62">
        <f>CDR!G101</f>
        <v>0</v>
      </c>
      <c r="H14" s="61">
        <f>CDR!H101</f>
        <v>0</v>
      </c>
      <c r="I14" s="50">
        <v>4</v>
      </c>
      <c r="J14" s="101">
        <f>CDR!K101</f>
        <v>0</v>
      </c>
    </row>
    <row r="15" spans="1:10" ht="51.75" collapsed="1" thickBot="1">
      <c r="A15" s="86">
        <f>CDR!A170</f>
        <v>0</v>
      </c>
      <c r="B15" s="35" t="str">
        <f>CDR!B170</f>
        <v>HSI, PQM, logistics, T&amp;E, technology, risk, programmatic</v>
      </c>
      <c r="C15" s="46" t="s">
        <v>2051</v>
      </c>
      <c r="D15" s="57">
        <f>CDR!D170</f>
        <v>0</v>
      </c>
      <c r="E15" s="58">
        <f>CDR!E170</f>
        <v>0</v>
      </c>
      <c r="F15" s="59">
        <f>CDR!F170</f>
        <v>0</v>
      </c>
      <c r="G15" s="62">
        <f>CDR!G170</f>
        <v>0</v>
      </c>
      <c r="H15" s="61">
        <f>CDR!H170</f>
        <v>0</v>
      </c>
      <c r="I15" s="50">
        <v>5</v>
      </c>
      <c r="J15" s="101">
        <f>CDR!K170</f>
        <v>0</v>
      </c>
    </row>
    <row r="16" spans="1:10" ht="77.25" collapsed="1" thickBot="1">
      <c r="A16" s="86">
        <f>CDR!A178</f>
        <v>0</v>
      </c>
      <c r="B16" s="35" t="str">
        <f>CDR!B178</f>
        <v>training, RAM, hardware, HSI, PQM, software, T&amp;E, logistics, technology, risk, programmatic, interoperability</v>
      </c>
      <c r="C16" s="46" t="s">
        <v>972</v>
      </c>
      <c r="D16" s="57">
        <f>CDR!D178</f>
        <v>0</v>
      </c>
      <c r="E16" s="58">
        <f>CDR!E178</f>
        <v>0</v>
      </c>
      <c r="F16" s="59">
        <f>CDR!F178</f>
        <v>0</v>
      </c>
      <c r="G16" s="62">
        <f>CDR!G178</f>
        <v>0</v>
      </c>
      <c r="H16" s="61">
        <f>CDR!H178</f>
        <v>0</v>
      </c>
      <c r="I16" s="50">
        <v>6</v>
      </c>
      <c r="J16" s="101">
        <f>CDR!K178</f>
        <v>0</v>
      </c>
    </row>
    <row r="17" spans="1:10" ht="77.25" collapsed="1" thickBot="1">
      <c r="A17" s="86">
        <f>CDR!A299</f>
        <v>0</v>
      </c>
      <c r="B17" s="35" t="str">
        <f>CDR!B299</f>
        <v>training, RAM, hardware, risk, software, T&amp;E, PQM, logistics, HSI, technology, programmatic, interoperability</v>
      </c>
      <c r="C17" s="46" t="s">
        <v>721</v>
      </c>
      <c r="D17" s="57">
        <f>CDR!D299</f>
        <v>0</v>
      </c>
      <c r="E17" s="58">
        <f>CDR!E299</f>
        <v>0</v>
      </c>
      <c r="F17" s="59">
        <f>CDR!F299</f>
        <v>0</v>
      </c>
      <c r="G17" s="62">
        <f>CDR!G299</f>
        <v>0</v>
      </c>
      <c r="H17" s="61">
        <f>CDR!H299</f>
        <v>0</v>
      </c>
      <c r="I17" s="50">
        <v>7</v>
      </c>
      <c r="J17" s="101">
        <f>CDR!K299</f>
        <v>0</v>
      </c>
    </row>
    <row r="18" spans="1:10" s="19" customFormat="1" ht="64.5" collapsed="1" thickBot="1">
      <c r="A18" s="87">
        <f>CDR!A719</f>
        <v>0</v>
      </c>
      <c r="B18" s="35" t="str">
        <f>CDR!B719</f>
        <v>logistics,  hardware, RAM, software, T&amp;E, technology, HSI, programmatic, interoperability</v>
      </c>
      <c r="C18" s="47" t="s">
        <v>1047</v>
      </c>
      <c r="D18" s="57">
        <f>CDR!D719</f>
        <v>0</v>
      </c>
      <c r="E18" s="58">
        <f>CDR!E719</f>
        <v>0</v>
      </c>
      <c r="F18" s="59">
        <f>CDR!F719</f>
        <v>0</v>
      </c>
      <c r="G18" s="60">
        <f>CDR!G719</f>
        <v>0</v>
      </c>
      <c r="H18" s="61">
        <f>CDR!H719</f>
        <v>0</v>
      </c>
      <c r="I18" s="51">
        <v>8</v>
      </c>
      <c r="J18" s="102">
        <f>CDR!K719</f>
        <v>0</v>
      </c>
    </row>
    <row r="19" spans="1:10" s="19" customFormat="1" ht="77.25" collapsed="1" thickBot="1">
      <c r="A19" s="87">
        <f>CDR!A741</f>
        <v>0</v>
      </c>
      <c r="B19" s="35" t="str">
        <f>CDR!B741</f>
        <v>logistics, T&amp;E, software, RAM, HSI, hardware, PQM, training, technology, risk, programmatic, interoperability</v>
      </c>
      <c r="C19" s="46" t="s">
        <v>726</v>
      </c>
      <c r="D19" s="57">
        <f>CDR!D741</f>
        <v>0</v>
      </c>
      <c r="E19" s="58">
        <f>CDR!E741</f>
        <v>0</v>
      </c>
      <c r="F19" s="59">
        <f>CDR!F741</f>
        <v>0</v>
      </c>
      <c r="G19" s="60">
        <f>CDR!G741</f>
        <v>0</v>
      </c>
      <c r="H19" s="61">
        <f>CDR!H741</f>
        <v>0</v>
      </c>
      <c r="I19" s="50">
        <v>9</v>
      </c>
      <c r="J19" s="101">
        <f>CDR!K741</f>
        <v>0</v>
      </c>
    </row>
    <row r="20" spans="1:10" ht="26.25" collapsed="1" thickBot="1">
      <c r="A20" s="86">
        <f>CDR!A888</f>
        <v>0</v>
      </c>
      <c r="B20" s="37" t="str">
        <f>CDR!B888</f>
        <v>hardware, T&amp;E, programmatic</v>
      </c>
      <c r="C20" s="47" t="s">
        <v>927</v>
      </c>
      <c r="D20" s="57">
        <f>CDR!D888</f>
        <v>0</v>
      </c>
      <c r="E20" s="58">
        <f>CDR!E888</f>
        <v>0</v>
      </c>
      <c r="F20" s="59">
        <f>CDR!F888</f>
        <v>0</v>
      </c>
      <c r="G20" s="62">
        <f>CDR!G888</f>
        <v>0</v>
      </c>
      <c r="H20" s="61">
        <f>CDR!H888</f>
        <v>0</v>
      </c>
      <c r="I20" s="52">
        <v>10</v>
      </c>
      <c r="J20" s="102">
        <f>CDR!K888</f>
        <v>0</v>
      </c>
    </row>
    <row r="21" spans="1:10" ht="64.5" collapsed="1" thickBot="1">
      <c r="A21" s="86">
        <f>CDR!A892</f>
        <v>0</v>
      </c>
      <c r="B21" s="35" t="str">
        <f>CDR!B892</f>
        <v>hardware, risk, T&amp;E, training, logistics, PQM,  HSI, technology, programmatic </v>
      </c>
      <c r="C21" s="46" t="s">
        <v>1045</v>
      </c>
      <c r="D21" s="57">
        <f>CDR!D892</f>
        <v>0</v>
      </c>
      <c r="E21" s="58">
        <f>CDR!E892</f>
        <v>0</v>
      </c>
      <c r="F21" s="59">
        <f>CDR!F892</f>
        <v>0</v>
      </c>
      <c r="G21" s="60">
        <f>CDR!G892</f>
        <v>0</v>
      </c>
      <c r="H21" s="61">
        <f>CDR!H892</f>
        <v>0</v>
      </c>
      <c r="I21" s="50">
        <v>11</v>
      </c>
      <c r="J21" s="101">
        <f>CDR!K892</f>
        <v>0</v>
      </c>
    </row>
    <row r="22" spans="1:10" ht="77.25" thickBot="1">
      <c r="A22" s="86">
        <f>CDR!A904</f>
        <v>0</v>
      </c>
      <c r="B22" s="35" t="str">
        <f>CDR!B904</f>
        <v>hardware, T&amp;E, HSI, logistics, PQM, training, software, risk, technology, programmatic, interoperability </v>
      </c>
      <c r="C22" s="46" t="s">
        <v>1529</v>
      </c>
      <c r="D22" s="57">
        <f>CDR!D904</f>
        <v>0</v>
      </c>
      <c r="E22" s="58">
        <f>CDR!E904</f>
        <v>0</v>
      </c>
      <c r="F22" s="59">
        <f>CDR!F904</f>
        <v>0</v>
      </c>
      <c r="G22" s="60">
        <f>CDR!G904</f>
        <v>0</v>
      </c>
      <c r="H22" s="61">
        <f>CDR!H904</f>
        <v>0</v>
      </c>
      <c r="I22" s="50">
        <v>12</v>
      </c>
      <c r="J22" s="101">
        <f>CDR!K904</f>
        <v>0</v>
      </c>
    </row>
    <row r="23" spans="1:10" ht="51.75" collapsed="1" thickBot="1">
      <c r="A23" s="86">
        <f>CDR!A915</f>
        <v>0</v>
      </c>
      <c r="B23" s="35" t="str">
        <f>CDR!B915</f>
        <v>HSI, PQM, hardware, T&amp;E, technology, risk, programmatic</v>
      </c>
      <c r="C23" s="46" t="s">
        <v>1201</v>
      </c>
      <c r="D23" s="57">
        <f>CDR!D915</f>
        <v>0</v>
      </c>
      <c r="E23" s="58">
        <f>CDR!E915</f>
        <v>0</v>
      </c>
      <c r="F23" s="59">
        <f>CDR!F915</f>
        <v>0</v>
      </c>
      <c r="G23" s="60">
        <f>CDR!G915</f>
        <v>0</v>
      </c>
      <c r="H23" s="61">
        <f>CDR!H915</f>
        <v>0</v>
      </c>
      <c r="I23" s="50">
        <v>13</v>
      </c>
      <c r="J23" s="101">
        <f>CDR!K915</f>
        <v>0</v>
      </c>
    </row>
    <row r="25" spans="3:8" ht="15">
      <c r="C25" s="63" t="s">
        <v>917</v>
      </c>
      <c r="D25" s="64">
        <f>CDR!D930</f>
        <v>0</v>
      </c>
      <c r="E25" s="65">
        <f>CDR!E930</f>
        <v>1</v>
      </c>
      <c r="F25" s="65">
        <f>CDR!F930</f>
        <v>0</v>
      </c>
      <c r="G25" s="65">
        <f>CDR!G930</f>
        <v>0</v>
      </c>
      <c r="H25" s="65">
        <f>CDR!H930</f>
        <v>0</v>
      </c>
    </row>
  </sheetData>
  <sheetProtection password="CDFA" sheet="1" objects="1" scenarios="1" selectLockedCells="1" selectUnlockedCells="1"/>
  <mergeCells count="7">
    <mergeCell ref="A1:I1"/>
    <mergeCell ref="J3:J4"/>
    <mergeCell ref="J6:J7"/>
    <mergeCell ref="D8:H8"/>
    <mergeCell ref="C2:I2"/>
    <mergeCell ref="C3:I3"/>
    <mergeCell ref="C4:I7"/>
  </mergeCells>
  <conditionalFormatting sqref="B11">
    <cfRule type="cellIs" priority="1" dxfId="3" operator="equal" stopIfTrue="1">
      <formula>"T&amp;E"</formula>
    </cfRule>
    <cfRule type="cellIs" priority="2" dxfId="3" operator="equal" stopIfTrue="1">
      <formula>"T&amp;E, SW, Interoperability"</formula>
    </cfRule>
  </conditionalFormatting>
  <conditionalFormatting sqref="D25">
    <cfRule type="cellIs" priority="3" dxfId="0" operator="notEqual" stopIfTrue="1">
      <formula>0</formula>
    </cfRule>
  </conditionalFormatting>
  <conditionalFormatting sqref="E25">
    <cfRule type="cellIs" priority="4" dxfId="1" operator="notEqual" stopIfTrue="1">
      <formula>0</formula>
    </cfRule>
  </conditionalFormatting>
  <conditionalFormatting sqref="F25">
    <cfRule type="cellIs" priority="5" dxfId="4" operator="notEqual" stopIfTrue="1">
      <formula>0</formula>
    </cfRule>
  </conditionalFormatting>
  <conditionalFormatting sqref="G25">
    <cfRule type="cellIs" priority="6" dxfId="5" operator="notEqual" stopIfTrue="1">
      <formula>0</formula>
    </cfRule>
  </conditionalFormatting>
  <conditionalFormatting sqref="H25">
    <cfRule type="cellIs" priority="7" dxfId="2" operator="notEqual" stopIfTrue="1">
      <formula>0</formula>
    </cfRule>
  </conditionalFormatting>
  <printOptions/>
  <pageMargins left="0.75" right="0.75" top="1" bottom="1" header="0.5" footer="0.5"/>
  <pageSetup horizontalDpi="200" verticalDpi="200" orientation="landscape" scale="74" r:id="rId2"/>
  <ignoredErrors>
    <ignoredError sqref="J11:J2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Jacobs/Sverdrup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CDR Risk checklist</dc:title>
  <dc:subject/>
  <dc:creator>John Olmstead</dc:creator>
  <cp:keywords/>
  <dc:description/>
  <cp:lastModifiedBy>John Olmstead</cp:lastModifiedBy>
  <cp:lastPrinted>2007-06-11T16:48:48Z</cp:lastPrinted>
  <dcterms:created xsi:type="dcterms:W3CDTF">2002-06-06T14:36:40Z</dcterms:created>
  <dcterms:modified xsi:type="dcterms:W3CDTF">2009-12-14T19:34:33Z</dcterms:modified>
  <cp:category/>
  <cp:version/>
  <cp:contentType/>
  <cp:contentStatus/>
</cp:coreProperties>
</file>